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iroslava.sykorova\Desktop\Rozpočty neoceněné\"/>
    </mc:Choice>
  </mc:AlternateContent>
  <bookViews>
    <workbookView xWindow="0" yWindow="0" windowWidth="0" windowHeight="0"/>
  </bookViews>
  <sheets>
    <sheet name="Rekapitulace stavby" sheetId="1" r:id="rId1"/>
    <sheet name="SO 001 - VEDLEJŠÍ A OSTAT..." sheetId="2" r:id="rId2"/>
    <sheet name="SO 101 - CHODNÍK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VEDLEJŠÍ A OSTAT...'!$C$119:$K$134</definedName>
    <definedName name="_xlnm.Print_Area" localSheetId="1">'SO 001 - VEDLEJŠÍ A OSTAT...'!$C$4:$J$76,'SO 001 - VEDLEJŠÍ A OSTAT...'!$C$82:$J$101,'SO 001 - VEDLEJŠÍ A OSTAT...'!$C$107:$K$134</definedName>
    <definedName name="_xlnm.Print_Titles" localSheetId="1">'SO 001 - VEDLEJŠÍ A OSTAT...'!$119:$119</definedName>
    <definedName name="_xlnm._FilterDatabase" localSheetId="2" hidden="1">'SO 101 - CHODNÍKY'!$C$124:$K$440</definedName>
    <definedName name="_xlnm.Print_Area" localSheetId="2">'SO 101 - CHODNÍKY'!$C$4:$J$76,'SO 101 - CHODNÍKY'!$C$82:$J$106,'SO 101 - CHODNÍKY'!$C$112:$K$440</definedName>
    <definedName name="_xlnm.Print_Titles" localSheetId="2">'SO 101 - CHODNÍKY'!$124:$124</definedName>
  </definedNames>
  <calcPr/>
</workbook>
</file>

<file path=xl/calcChain.xml><?xml version="1.0" encoding="utf-8"?>
<calcChain xmlns="http://schemas.openxmlformats.org/spreadsheetml/2006/main">
  <c i="3" l="1" r="J322"/>
  <c r="J37"/>
  <c r="J36"/>
  <c i="1" r="AY96"/>
  <c i="3" r="J35"/>
  <c i="1" r="AX96"/>
  <c i="3" r="BI440"/>
  <c r="BH440"/>
  <c r="BG440"/>
  <c r="BF440"/>
  <c r="T440"/>
  <c r="T439"/>
  <c r="R440"/>
  <c r="R439"/>
  <c r="P440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1"/>
  <c r="BH411"/>
  <c r="BG411"/>
  <c r="BF411"/>
  <c r="T411"/>
  <c r="R411"/>
  <c r="P411"/>
  <c r="BI408"/>
  <c r="BH408"/>
  <c r="BG408"/>
  <c r="BF408"/>
  <c r="T408"/>
  <c r="R408"/>
  <c r="P408"/>
  <c r="BI406"/>
  <c r="BH406"/>
  <c r="BG406"/>
  <c r="BF406"/>
  <c r="T406"/>
  <c r="R406"/>
  <c r="P406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6"/>
  <c r="BH346"/>
  <c r="BG346"/>
  <c r="BF346"/>
  <c r="T346"/>
  <c r="R346"/>
  <c r="P346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J101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2"/>
  <c r="F119"/>
  <c r="E117"/>
  <c r="J92"/>
  <c r="F89"/>
  <c r="E87"/>
  <c r="J21"/>
  <c r="E21"/>
  <c r="J121"/>
  <c r="J20"/>
  <c r="J18"/>
  <c r="E18"/>
  <c r="F122"/>
  <c r="J17"/>
  <c r="J15"/>
  <c r="E15"/>
  <c r="F121"/>
  <c r="J14"/>
  <c r="J12"/>
  <c r="J89"/>
  <c r="E7"/>
  <c r="E115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1" r="L90"/>
  <c r="AM90"/>
  <c r="AM89"/>
  <c r="L89"/>
  <c r="AM87"/>
  <c r="L87"/>
  <c r="L85"/>
  <c r="L84"/>
  <c i="2" r="BK134"/>
  <c r="BK128"/>
  <c i="3" r="J440"/>
  <c r="J396"/>
  <c r="J334"/>
  <c r="J235"/>
  <c r="BK165"/>
  <c r="J431"/>
  <c r="BK346"/>
  <c r="J228"/>
  <c r="BK437"/>
  <c r="J369"/>
  <c r="J255"/>
  <c r="J187"/>
  <c r="J425"/>
  <c r="BK359"/>
  <c r="J309"/>
  <c r="J167"/>
  <c r="BK353"/>
  <c r="J222"/>
  <c r="J163"/>
  <c r="J398"/>
  <c r="BK272"/>
  <c r="BK215"/>
  <c r="BK421"/>
  <c r="BK280"/>
  <c r="BK171"/>
  <c r="BK357"/>
  <c r="J253"/>
  <c r="J200"/>
  <c i="2" r="J133"/>
  <c r="J127"/>
  <c r="J125"/>
  <c i="3" r="J393"/>
  <c r="J342"/>
  <c r="BK228"/>
  <c r="BK138"/>
  <c r="BK423"/>
  <c r="BK382"/>
  <c r="BK235"/>
  <c r="BK425"/>
  <c r="BK263"/>
  <c r="J193"/>
  <c r="BK136"/>
  <c r="BK392"/>
  <c r="J353"/>
  <c r="BK336"/>
  <c r="J263"/>
  <c r="BK130"/>
  <c r="J385"/>
  <c r="J315"/>
  <c r="BK237"/>
  <c r="BK187"/>
  <c r="BK361"/>
  <c r="BK278"/>
  <c r="BK232"/>
  <c r="J128"/>
  <c r="BK351"/>
  <c r="BK276"/>
  <c r="J217"/>
  <c r="J134"/>
  <c r="BK324"/>
  <c r="J230"/>
  <c r="J171"/>
  <c i="2" r="J130"/>
  <c r="BK123"/>
  <c r="BK124"/>
  <c i="1" r="AS94"/>
  <c i="3" r="J278"/>
  <c r="BK134"/>
  <c r="J411"/>
  <c r="J359"/>
  <c r="J185"/>
  <c r="BK390"/>
  <c r="BK330"/>
  <c r="BK191"/>
  <c r="J140"/>
  <c r="J346"/>
  <c r="J311"/>
  <c r="BK224"/>
  <c r="BK440"/>
  <c r="BK386"/>
  <c r="J336"/>
  <c r="BK255"/>
  <c r="J191"/>
  <c r="BK431"/>
  <c r="BK383"/>
  <c r="J265"/>
  <c r="BK433"/>
  <c r="BK381"/>
  <c r="J330"/>
  <c r="J232"/>
  <c r="BK167"/>
  <c r="J381"/>
  <c r="J313"/>
  <c r="J248"/>
  <c r="BK202"/>
  <c i="2" r="BK127"/>
  <c r="BK130"/>
  <c r="BK129"/>
  <c r="J132"/>
  <c i="3" r="BK411"/>
  <c r="BK369"/>
  <c r="BK307"/>
  <c r="BK221"/>
  <c r="J136"/>
  <c r="BK394"/>
  <c r="BK246"/>
  <c r="J138"/>
  <c r="J371"/>
  <c r="BK317"/>
  <c r="J250"/>
  <c r="BK153"/>
  <c r="BK393"/>
  <c r="J361"/>
  <c r="BK334"/>
  <c r="J221"/>
  <c r="J394"/>
  <c r="J332"/>
  <c r="J269"/>
  <c r="BK198"/>
  <c r="BK427"/>
  <c r="BK387"/>
  <c r="BK309"/>
  <c r="J226"/>
  <c r="J427"/>
  <c r="BK375"/>
  <c r="BK328"/>
  <c r="J219"/>
  <c r="J153"/>
  <c r="J339"/>
  <c r="BK226"/>
  <c i="2" r="J134"/>
  <c r="J129"/>
  <c i="3" r="J437"/>
  <c r="J388"/>
  <c r="BK326"/>
  <c r="BK250"/>
  <c r="J202"/>
  <c r="J386"/>
  <c r="BK337"/>
  <c r="J215"/>
  <c r="J392"/>
  <c r="J328"/>
  <c r="BK185"/>
  <c r="BK396"/>
  <c r="J365"/>
  <c r="BK341"/>
  <c r="J276"/>
  <c r="BK193"/>
  <c r="J435"/>
  <c r="J367"/>
  <c r="J326"/>
  <c r="J237"/>
  <c r="J130"/>
  <c r="J406"/>
  <c r="BK311"/>
  <c r="J224"/>
  <c r="J383"/>
  <c r="BK365"/>
  <c r="BK265"/>
  <c r="BK157"/>
  <c r="J317"/>
  <c r="BK205"/>
  <c r="BK151"/>
  <c i="2" r="BK133"/>
  <c r="BK132"/>
  <c r="BK125"/>
  <c r="J124"/>
  <c i="3" r="BK371"/>
  <c r="J324"/>
  <c r="J246"/>
  <c r="BK200"/>
  <c r="J433"/>
  <c r="BK385"/>
  <c r="BK267"/>
  <c r="BK176"/>
  <c r="BK398"/>
  <c r="BK313"/>
  <c r="BK230"/>
  <c r="J151"/>
  <c r="BK406"/>
  <c r="BK367"/>
  <c r="BK344"/>
  <c r="BK234"/>
  <c r="J131"/>
  <c r="J390"/>
  <c r="BK333"/>
  <c r="BK274"/>
  <c r="J204"/>
  <c r="J157"/>
  <c r="J423"/>
  <c r="BK343"/>
  <c r="J198"/>
  <c r="J387"/>
  <c r="J344"/>
  <c r="J272"/>
  <c r="J205"/>
  <c r="BK342"/>
  <c r="J267"/>
  <c r="BK204"/>
  <c i="2" r="J123"/>
  <c r="J128"/>
  <c i="3" r="J421"/>
  <c r="J343"/>
  <c r="J280"/>
  <c r="BK217"/>
  <c r="BK128"/>
  <c r="BK408"/>
  <c r="BK339"/>
  <c r="BK219"/>
  <c r="BK435"/>
  <c r="J357"/>
  <c r="BK315"/>
  <c r="J165"/>
  <c r="J408"/>
  <c r="J375"/>
  <c r="J337"/>
  <c r="J274"/>
  <c r="BK140"/>
  <c r="BK388"/>
  <c r="J341"/>
  <c r="J307"/>
  <c r="BK253"/>
  <c r="J147"/>
  <c r="J351"/>
  <c r="J234"/>
  <c r="BK147"/>
  <c r="J382"/>
  <c r="BK332"/>
  <c r="BK248"/>
  <c r="J176"/>
  <c r="BK131"/>
  <c r="J333"/>
  <c r="BK269"/>
  <c r="BK222"/>
  <c r="BK163"/>
  <c i="2" l="1" r="P122"/>
  <c r="R131"/>
  <c r="R126"/>
  <c r="R122"/>
  <c r="R121"/>
  <c r="R120"/>
  <c r="T126"/>
  <c i="3" r="BK252"/>
  <c r="J252"/>
  <c r="J100"/>
  <c i="2" r="T122"/>
  <c r="T121"/>
  <c r="T120"/>
  <c r="T131"/>
  <c i="3" r="P127"/>
  <c r="R252"/>
  <c r="P323"/>
  <c r="P345"/>
  <c r="BK127"/>
  <c r="J127"/>
  <c r="J98"/>
  <c r="P252"/>
  <c r="R323"/>
  <c r="BK397"/>
  <c r="J397"/>
  <c r="J104"/>
  <c i="2" r="P126"/>
  <c i="3" r="T252"/>
  <c r="BK345"/>
  <c r="J345"/>
  <c r="J103"/>
  <c r="P397"/>
  <c i="2" r="BK122"/>
  <c r="BK131"/>
  <c r="J131"/>
  <c r="J100"/>
  <c i="3" r="R127"/>
  <c r="R126"/>
  <c r="R125"/>
  <c r="BK245"/>
  <c r="J245"/>
  <c r="J99"/>
  <c r="T245"/>
  <c r="T323"/>
  <c r="T345"/>
  <c r="R397"/>
  <c i="2" r="BK126"/>
  <c r="J126"/>
  <c r="J99"/>
  <c r="P131"/>
  <c i="3" r="T127"/>
  <c r="T126"/>
  <c r="T125"/>
  <c r="P245"/>
  <c r="R245"/>
  <c r="BK323"/>
  <c r="J323"/>
  <c r="J102"/>
  <c r="R345"/>
  <c r="T397"/>
  <c r="BK439"/>
  <c r="J439"/>
  <c r="J105"/>
  <c r="J91"/>
  <c r="BE130"/>
  <c r="BE138"/>
  <c r="BE221"/>
  <c r="BE232"/>
  <c r="BE235"/>
  <c r="BE272"/>
  <c r="BE274"/>
  <c r="BE307"/>
  <c r="BE346"/>
  <c r="BE353"/>
  <c r="BE165"/>
  <c r="BE198"/>
  <c r="BE253"/>
  <c r="BE255"/>
  <c r="BE313"/>
  <c r="BE337"/>
  <c r="BE341"/>
  <c r="BE369"/>
  <c r="BE386"/>
  <c r="BE393"/>
  <c r="BE394"/>
  <c i="2" r="J122"/>
  <c r="J98"/>
  <c i="3" r="F91"/>
  <c r="J119"/>
  <c r="BE151"/>
  <c r="BE187"/>
  <c r="BE191"/>
  <c r="BE217"/>
  <c r="BE263"/>
  <c r="BE269"/>
  <c r="BE280"/>
  <c r="BE309"/>
  <c r="BE311"/>
  <c r="BE326"/>
  <c r="BE328"/>
  <c r="BE336"/>
  <c r="BE344"/>
  <c r="BE357"/>
  <c r="BE375"/>
  <c r="BE396"/>
  <c r="BE425"/>
  <c r="BE440"/>
  <c r="BE131"/>
  <c r="BE185"/>
  <c r="BE226"/>
  <c r="BE228"/>
  <c r="BE230"/>
  <c r="BE246"/>
  <c r="BE248"/>
  <c r="BE267"/>
  <c r="BE343"/>
  <c r="BE359"/>
  <c r="BE371"/>
  <c r="BE381"/>
  <c r="BE382"/>
  <c r="BE383"/>
  <c r="BE387"/>
  <c r="BE406"/>
  <c r="BE427"/>
  <c r="BE431"/>
  <c r="BE433"/>
  <c r="E85"/>
  <c r="BE136"/>
  <c r="BE278"/>
  <c r="BE324"/>
  <c r="BE330"/>
  <c r="BE332"/>
  <c r="BE388"/>
  <c r="BE390"/>
  <c r="BE398"/>
  <c r="BE435"/>
  <c r="BE437"/>
  <c r="F92"/>
  <c r="BE134"/>
  <c r="BE167"/>
  <c r="BE176"/>
  <c r="BE219"/>
  <c r="BE234"/>
  <c r="BE237"/>
  <c r="BE351"/>
  <c r="BE367"/>
  <c r="BE408"/>
  <c r="BE411"/>
  <c r="BE421"/>
  <c r="BE423"/>
  <c r="BE128"/>
  <c r="BE140"/>
  <c r="BE147"/>
  <c r="BE157"/>
  <c r="BE163"/>
  <c r="BE200"/>
  <c r="BE202"/>
  <c r="BE204"/>
  <c r="BE250"/>
  <c r="BE265"/>
  <c r="BE315"/>
  <c r="BE333"/>
  <c r="BE334"/>
  <c r="BE342"/>
  <c r="BE392"/>
  <c r="BE153"/>
  <c r="BE171"/>
  <c r="BE193"/>
  <c r="BE205"/>
  <c r="BE215"/>
  <c r="BE222"/>
  <c r="BE224"/>
  <c r="BE276"/>
  <c r="BE317"/>
  <c r="BE339"/>
  <c r="BE361"/>
  <c r="BE365"/>
  <c r="BE385"/>
  <c i="2" r="BE124"/>
  <c r="BE127"/>
  <c r="BE129"/>
  <c r="BE130"/>
  <c r="BE134"/>
  <c r="J89"/>
  <c r="BE123"/>
  <c r="BE133"/>
  <c r="F92"/>
  <c r="BE125"/>
  <c r="BE128"/>
  <c r="BE132"/>
  <c r="E110"/>
  <c r="F37"/>
  <c i="1" r="BD95"/>
  <c i="3" r="F37"/>
  <c i="1" r="BD96"/>
  <c i="2" r="F34"/>
  <c i="1" r="BA95"/>
  <c i="2" r="F36"/>
  <c i="1" r="BC95"/>
  <c i="3" r="F36"/>
  <c i="1" r="BC96"/>
  <c i="3" r="F34"/>
  <c i="1" r="BA96"/>
  <c i="2" r="J34"/>
  <c i="1" r="AW95"/>
  <c i="2" r="F35"/>
  <c i="1" r="BB95"/>
  <c i="3" r="F35"/>
  <c i="1" r="BB96"/>
  <c i="3" r="J34"/>
  <c i="1" r="AW96"/>
  <c i="2" l="1" r="BK121"/>
  <c r="J121"/>
  <c r="J97"/>
  <c i="3" r="P126"/>
  <c r="P125"/>
  <c i="1" r="AU96"/>
  <c i="2" r="P121"/>
  <c r="P120"/>
  <c i="1" r="AU95"/>
  <c i="3" r="BK126"/>
  <c r="J126"/>
  <c r="J97"/>
  <c i="2" r="J33"/>
  <c i="1" r="AV95"/>
  <c r="AT95"/>
  <c r="BD94"/>
  <c r="W33"/>
  <c i="3" r="J33"/>
  <c i="1" r="AV96"/>
  <c r="AT96"/>
  <c r="BA94"/>
  <c r="AW94"/>
  <c r="AK30"/>
  <c r="BC94"/>
  <c r="AY94"/>
  <c i="2" r="F33"/>
  <c i="1" r="AZ95"/>
  <c r="BB94"/>
  <c r="W31"/>
  <c i="3" r="F33"/>
  <c i="1" r="AZ96"/>
  <c i="3" l="1" r="BK125"/>
  <c r="J125"/>
  <c r="J96"/>
  <c i="2" r="BK120"/>
  <c r="J120"/>
  <c r="J96"/>
  <c i="1" r="AU94"/>
  <c r="AX94"/>
  <c r="AZ94"/>
  <c r="AV94"/>
  <c r="AK29"/>
  <c r="W30"/>
  <c r="W32"/>
  <c i="3" l="1" r="J30"/>
  <c i="1" r="AG96"/>
  <c i="2" r="J30"/>
  <c i="1" r="AG95"/>
  <c r="AG94"/>
  <c r="AK26"/>
  <c r="W29"/>
  <c r="AT94"/>
  <c l="1" r="AN95"/>
  <c i="3" r="J39"/>
  <c i="2" r="J39"/>
  <c i="1" r="AN94"/>
  <c r="AN9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<sst xmlns="http://schemas.openxmlformats.org/spreadsheetml/2006/main">
  <si>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</si>
  <si>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</si>
  <si>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</si>
  <si>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</si>
  <si>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{15ab7f67-13c1-4335-acb0-4c11e48a3ba1}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</si>
  <si>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</si>
  <si>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</si>
  <si>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</si>
  <si>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</si>
  <si>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</si>
  <si>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</si>
  <si>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</si>
  <si>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</si>
  <si>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</si>
  <si>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13-23a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</si>
  <si>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</si>
  <si>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</si>
  <si>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VNITROBLOKU ZA BYTOVÝMI DOMY čp.132, 134 A 135, PŘELOUČ</t>
  </si>
  <si>
    <t>KSO:</t>
  </si>
  <si>
    <t>CC-CZ:</t>
  </si>
  <si>
    <t>Místo:</t>
  </si>
  <si>
    <t>Přelouč</t>
  </si>
  <si>
    <t>Datum:</t>
  </si>
  <si>
    <t>18. 4. 2024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</si>
  <si>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</si>
  <si>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</si>
  <si>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</si>
  <si>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</si>
  <si>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</si>
  <si>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</si>
  <si>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</si>
  <si>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</si>
  <si>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</si>
  <si>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</si>
  <si>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</si>
  <si>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</si>
  <si>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</si>
  <si>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</si>
  <si>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</si>
  <si>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</si>
  <si>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</si>
  <si>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</si>
  <si>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</si>
  <si>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</si>
  <si>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</si>
  <si>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</si>
  <si>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</si>
  <si>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</si>
  <si>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</si>
  <si>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</si>
  <si>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</si>
  <si>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</si>
  <si>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</si>
  <si>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</si>
  <si>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</si>
  <si>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</si>
  <si>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</si>
  <si>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</si>
  <si>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</si>
  <si>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</si>
  <si>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</si>
  <si>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</si>
  <si>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</si>
  <si>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</si>
  <si>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</si>
  <si>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</si>
  <si>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</si>
  <si>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</si>
  <si>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</si>
  <si>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</si>
  <si>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</si>
  <si>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</si>
  <si>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</si>
  <si>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</si>
  <si>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</si>
  <si>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</si>
  <si>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</si>
  <si>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</si>
  <si>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</si>
  <si>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</si>
  <si>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</si>
  <si>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A OSTATNÍ NÁKLADY</t>
  </si>
  <si>
    <t>STA</t>
  </si>
  <si>
    <t>1</t>
  </si>
  <si>
    <t>{6b951e6e-3acc-448a-ad9c-a9724da58746}</t>
  </si>
  <si>
    <t>2</t>
  </si>
  <si>
    <t>SO 101</t>
  </si>
  <si>
    <t>CHODNÍKY</t>
  </si>
  <si>
    <t>{478db5b0-9305-42b1-a3d7-310af4c720d2}</t>
  </si>
  <si>
    <t>KRYCÍ LIST SOUPISU PRACÍ</t>
  </si>
  <si>
    <t>Objekt:</t>
  </si>
  <si>
    <t>SO 001 - VEDLEJŠÍ A OSTATNÍ NÁKLADY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</si>
  <si>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</si>
  <si>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</si>
  <si>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</si>
  <si>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</si>
  <si>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</si>
  <si>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</si>
  <si>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</si>
  <si>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</si>
  <si>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</si>
  <si>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</si>
  <si>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</si>
  <si>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</si>
  <si>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</si>
  <si>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</si>
  <si>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</si>
  <si>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</si>
  <si>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</si>
  <si>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</si>
  <si>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</si>
  <si>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</si>
  <si>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</si>
  <si>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</si>
  <si>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</si>
  <si>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</si>
  <si>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</si>
  <si>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</si>
  <si>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</si>
  <si>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</si>
  <si>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</si>
  <si>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</si>
  <si>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</si>
  <si>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</si>
  <si>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 - výškové a polohové vytýčení stavby</t>
  </si>
  <si>
    <t>KČ</t>
  </si>
  <si>
    <t>CS ÚRS 2024 01</t>
  </si>
  <si>
    <t>1024</t>
  </si>
  <si>
    <t>1700398788</t>
  </si>
  <si>
    <t>012303000</t>
  </si>
  <si>
    <t>Geodetické práce po výstavbě - zaměření skutečného provedení díla ke kolaudaci stavby</t>
  </si>
  <si>
    <t>124599850</t>
  </si>
  <si>
    <t>3</t>
  </si>
  <si>
    <t>013254000</t>
  </si>
  <si>
    <t>Dokumentace skutečného provedení stavby 4x tištěná, 1x na CD</t>
  </si>
  <si>
    <t>-899509879</t>
  </si>
  <si>
    <t>VRN3</t>
  </si>
  <si>
    <t>Zařízení staveniště</t>
  </si>
  <si>
    <t>4</t>
  </si>
  <si>
    <t>030001000</t>
  </si>
  <si>
    <t>-1066505074</t>
  </si>
  <si>
    <t>032903000</t>
  </si>
  <si>
    <t>Náklady na provoz a údržbu vybavení staveniště</t>
  </si>
  <si>
    <t>1791499027</t>
  </si>
  <si>
    <t>6</t>
  </si>
  <si>
    <t>034303000</t>
  </si>
  <si>
    <t>Dopravní značení na staveništi - dopravně inženýrské opatření během výstavby dle TP 66 - opatření pro zajištění dopravy - zřízení a odstranění, manipulace, pronájmu vč. projektu zajištění dopravně inženýrského rozhodnutí</t>
  </si>
  <si>
    <t>-660455146</t>
  </si>
  <si>
    <t>7</t>
  </si>
  <si>
    <t>039103000</t>
  </si>
  <si>
    <t>Rozebrání, bourání a odvoz zařízení staveniště</t>
  </si>
  <si>
    <t>180894433</t>
  </si>
  <si>
    <t>VRN4</t>
  </si>
  <si>
    <t>Inženýrská činnost</t>
  </si>
  <si>
    <t>8</t>
  </si>
  <si>
    <t>041403000</t>
  </si>
  <si>
    <t>Koordinátor BOZP na staveništi</t>
  </si>
  <si>
    <t>246141258</t>
  </si>
  <si>
    <t>9</t>
  </si>
  <si>
    <t>042503000</t>
  </si>
  <si>
    <t>Plán BOZP na staveništi</t>
  </si>
  <si>
    <t>-1289471514</t>
  </si>
  <si>
    <t>10</t>
  </si>
  <si>
    <t>043134000</t>
  </si>
  <si>
    <t>Zkoušky zatěžovací - provedení zkoušek dle KZP v souladu s TP, TKP a ČSN - (8 statických zatěžovacích zkoušek)</t>
  </si>
  <si>
    <t>-1058948034</t>
  </si>
  <si>
    <t>SO 101 - CHODNÍKY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</si>
  <si>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</si>
  <si>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</si>
  <si>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</si>
  <si>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</si>
  <si>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</si>
  <si>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</si>
  <si>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</si>
  <si>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</si>
  <si>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</si>
  <si>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</si>
  <si>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</si>
  <si>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</si>
  <si>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111251021</t>
  </si>
  <si>
    <t>Prořezávky jehličnaté výšky do 5 m do 20 kusů</t>
  </si>
  <si>
    <t>ar</t>
  </si>
  <si>
    <t>554473984</t>
  </si>
  <si>
    <t>VV</t>
  </si>
  <si>
    <t>111251221</t>
  </si>
  <si>
    <t>Prořezávky listnaté výšky do 5 m do 20 kusů</t>
  </si>
  <si>
    <t>-1300867050</t>
  </si>
  <si>
    <t>111301111</t>
  </si>
  <si>
    <t>Sejmutí drnu tl do 100 mm s přemístěním do 50 m nebo naložením na dopravní prostředek</t>
  </si>
  <si>
    <t>m2</t>
  </si>
  <si>
    <t>1974318732</t>
  </si>
  <si>
    <t>"K VÝPOČTU PLOCH A KUBATUR BYLA POUŽITA SITUACE A PŘÍČNÉ ŘEZY"</t>
  </si>
  <si>
    <t xml:space="preserve">"spojka mezi větví č.1 a2 + pro rozšíření  ostatních větví"18,1+6,7+3,2+16,0+4,5+5,8</t>
  </si>
  <si>
    <t>113106121</t>
  </si>
  <si>
    <t>Rozebrání dlažeb z betonových nebo kamenných dlaždic komunikací pro pěší ručně</t>
  </si>
  <si>
    <t>-53743994</t>
  </si>
  <si>
    <t>"chodníky od úseku č.4"96,0+17,0+88,5</t>
  </si>
  <si>
    <t>113106123</t>
  </si>
  <si>
    <t>Rozebrání dlažeb ze zámkových dlaždic komunikací pro pěší ručně</t>
  </si>
  <si>
    <t>-853461108</t>
  </si>
  <si>
    <t>10,7+1,4+2,0+7,5+17,5</t>
  </si>
  <si>
    <t>113107141</t>
  </si>
  <si>
    <t>Odstranění podkladu živičného tl 50 mm ručně</t>
  </si>
  <si>
    <t>-424792229</t>
  </si>
  <si>
    <t>"povrch chodníků"69,5+30,5+21,5+45,7+12,0</t>
  </si>
  <si>
    <t>113107222</t>
  </si>
  <si>
    <t>Odstranění podkladu z kameniva drceného tl přes 100 do 200 mm strojně pl přes 200 m2</t>
  </si>
  <si>
    <t>-2088626971</t>
  </si>
  <si>
    <t>"štěrková plocha u kol"7,0</t>
  </si>
  <si>
    <t>"dlaždice"201,5</t>
  </si>
  <si>
    <t>"zám.dlažba"39,1</t>
  </si>
  <si>
    <t>"beton"8,8</t>
  </si>
  <si>
    <t>"živičný povrch"179,2</t>
  </si>
  <si>
    <t>Součet</t>
  </si>
  <si>
    <t>113107331</t>
  </si>
  <si>
    <t>Odstranění podkladu z betonu prostého tl přes 100 do 150 mm strojně pl do 50 m2</t>
  </si>
  <si>
    <t>985147545</t>
  </si>
  <si>
    <t>"schody+výklenek"6,8+2,0</t>
  </si>
  <si>
    <t>"betonová polcha před schody čp.134"8,66</t>
  </si>
  <si>
    <t>113154263</t>
  </si>
  <si>
    <t>Frézování živičného krytu tl 50 mm pruh š přes 1 do 2 m pl přes 500 do 1000 m2 s překážkami v trase</t>
  </si>
  <si>
    <t>300912001</t>
  </si>
  <si>
    <t>"asfaltová plocha"664,60</t>
  </si>
  <si>
    <t>113202111</t>
  </si>
  <si>
    <t>Vytrhání obrub krajníků obrubníků stojatých</t>
  </si>
  <si>
    <t>m</t>
  </si>
  <si>
    <t>-1723691158</t>
  </si>
  <si>
    <t>7,8+4,3+9,0+1,8+10,5+5,0+17,8+2,4+10,5+18,0+3,2+2,0</t>
  </si>
  <si>
    <t>"vlevo"24,4+10,5</t>
  </si>
  <si>
    <t>11</t>
  </si>
  <si>
    <t>113203111</t>
  </si>
  <si>
    <t>Vytrhání obrub z dlažebních kostek- vodící proužek z 2xK10</t>
  </si>
  <si>
    <t>704611933</t>
  </si>
  <si>
    <t>(27,4+11,3+50,3)*2</t>
  </si>
  <si>
    <t>"u vhozu 1xK10"5,2</t>
  </si>
  <si>
    <t>"u garáží vlevo"13,7</t>
  </si>
  <si>
    <t>"na KÚ vlevo"10,5</t>
  </si>
  <si>
    <t>113204111</t>
  </si>
  <si>
    <t>Vytrhání obrub záhonových</t>
  </si>
  <si>
    <t>-330391815</t>
  </si>
  <si>
    <t>5,5+8,5+4,0+7,0+8,0+18,6+21,8+14,0+12,6+5,1+4,1+14,5+6,6+9,5+3,5+2,0+19,0</t>
  </si>
  <si>
    <t>13</t>
  </si>
  <si>
    <t>M</t>
  </si>
  <si>
    <t>11900000R</t>
  </si>
  <si>
    <t>Sondy pro ověření polohy inženýrských sítí</t>
  </si>
  <si>
    <t>kus</t>
  </si>
  <si>
    <t>1488332247</t>
  </si>
  <si>
    <t>"odhad"10</t>
  </si>
  <si>
    <t>14</t>
  </si>
  <si>
    <t>119001405</t>
  </si>
  <si>
    <t>Dočasné zajištění potrubí z PE DN do 200 mm</t>
  </si>
  <si>
    <t>511419653</t>
  </si>
  <si>
    <t>"plynovod větev 1"35,0+23,0+4,0</t>
  </si>
  <si>
    <t>"vodovod"35,0</t>
  </si>
  <si>
    <t>15</t>
  </si>
  <si>
    <t>119001421</t>
  </si>
  <si>
    <t>Dočasné zajištění kabelů a kabelových tratí ze 3 volně ložených kabelů</t>
  </si>
  <si>
    <t>-683984831</t>
  </si>
  <si>
    <t>"tel.kabel-odhad"30,0</t>
  </si>
  <si>
    <t>"VO"20,0</t>
  </si>
  <si>
    <t>"el.kabel"30,0</t>
  </si>
  <si>
    <t>16</t>
  </si>
  <si>
    <t>122251104</t>
  </si>
  <si>
    <t>Odkopávky a prokopávky nezapažené v hornině třídy těžitelnosti I skupiny 3 objem do 500 m3 strojně</t>
  </si>
  <si>
    <t>m3</t>
  </si>
  <si>
    <t>-1876574558</t>
  </si>
  <si>
    <t>"sanace chodníky"</t>
  </si>
  <si>
    <t>(119,0+0,75+1,0+38,0+1,45+2,0+55,39+1,66+1,85+41,1+50,6+57,2+0,6+0,8+42,1+51,6)*0,15</t>
  </si>
  <si>
    <t>"schody"1,2*7,0*0,15</t>
  </si>
  <si>
    <t>Mezisoučet</t>
  </si>
  <si>
    <t>"výkop"</t>
  </si>
  <si>
    <t>"dle sejmutí drnu 54,3m2"54,3*(0,25+0,15)</t>
  </si>
  <si>
    <t>32,8*2,5*0,15+39,22*0,12+26,6*0,1+60,0*0,1+23,3*0,1+45,1*0,1+7,6*0,25+57,1*0,05+88,1*0,08</t>
  </si>
  <si>
    <t>17</t>
  </si>
  <si>
    <t>129001101</t>
  </si>
  <si>
    <t>Příplatek za ztížení odkopávky nebo prokopávky v blízkosti inženýrských sítí</t>
  </si>
  <si>
    <t>-665326897</t>
  </si>
  <si>
    <t>"upřesní se během stavby - odhad"120,0*0,5*0,4</t>
  </si>
  <si>
    <t>18</t>
  </si>
  <si>
    <t>129911121</t>
  </si>
  <si>
    <t>Bourání zdiva z betonu prostého neprokládaného v odkopávkách nebo prokopávkách ručně</t>
  </si>
  <si>
    <t>-1376695487</t>
  </si>
  <si>
    <t>"odstranění čističů bot před vchody - odhad"(5,0*0,15*0,15+2,0*0,5*0,1)*6,0</t>
  </si>
  <si>
    <t>"před schody do suterénu"(3,0*0,15*0,15+1,0*0,5*0,1)*4,0</t>
  </si>
  <si>
    <t>19</t>
  </si>
  <si>
    <t>129951101</t>
  </si>
  <si>
    <t>Bourání zdiva cihelného nebo smíšeného v odkopávkách nebo prokopávkách na MV, MVC strojně</t>
  </si>
  <si>
    <t>-1176094651</t>
  </si>
  <si>
    <t>"bude upřesněno během stavby-stáv.uliční vpusti"4</t>
  </si>
  <si>
    <t>20</t>
  </si>
  <si>
    <t>132251102</t>
  </si>
  <si>
    <t>Hloubení rýh nezapažených š do 800 mm v hornině třídy těžitelnosti I skupiny 3 objem do 50 m3 strojně</t>
  </si>
  <si>
    <t>376498894</t>
  </si>
  <si>
    <t>"sil.obruba+V.P."0,6*0,3*(27,4+64,22)</t>
  </si>
  <si>
    <t>"záhon.obruba"0,3*0,3*229,8</t>
  </si>
  <si>
    <t>"palisáda"0,3*0,5*(12,0+5*1,2)</t>
  </si>
  <si>
    <t>132251251</t>
  </si>
  <si>
    <t>Hloubení rýh nezapažených š do 2000 mm v hornině třídy těžitelnosti I skupiny 3 objem do 20 m3 strojně</t>
  </si>
  <si>
    <t>-944577917</t>
  </si>
  <si>
    <t>"přípojka odtokové vpusti"4,6*1,0*1,3</t>
  </si>
  <si>
    <t>22</t>
  </si>
  <si>
    <t>133254102</t>
  </si>
  <si>
    <t>Hloubení šachet zapažených v hornině třídy těžitelnosti I skupiny 3 objem do 50 m3</t>
  </si>
  <si>
    <t>1315542624</t>
  </si>
  <si>
    <t>"uliční vpusti 3 stáv., 1 nová"4*1,4*1,4*1,3</t>
  </si>
  <si>
    <t>23</t>
  </si>
  <si>
    <t>151101101</t>
  </si>
  <si>
    <t>Zřízení příložného pažení a rozepření stěn rýh hl do 2 m</t>
  </si>
  <si>
    <t>861978539</t>
  </si>
  <si>
    <t>"přípojka vpusti"5,0*2,0*2,0</t>
  </si>
  <si>
    <t>24</t>
  </si>
  <si>
    <t>151101111</t>
  </si>
  <si>
    <t>Odstranění příložného pažení a rozepření stěn rýh hl do 2 m</t>
  </si>
  <si>
    <t>-163098168</t>
  </si>
  <si>
    <t>25</t>
  </si>
  <si>
    <t>162751117</t>
  </si>
  <si>
    <t>Vodorovné přemístění přes 9 000 do 10000 m výkopku/sypaniny z horniny třídy těžitelnosti I skupiny 1 až 3</t>
  </si>
  <si>
    <t>222914203</t>
  </si>
  <si>
    <t>"odkopávky"137,05</t>
  </si>
  <si>
    <t>"rýhy"39,87+5,98</t>
  </si>
  <si>
    <t>"šachty"10,19</t>
  </si>
  <si>
    <t>"je třeba"</t>
  </si>
  <si>
    <t>"přípojka vpusti"-0,6*1,0*4,6</t>
  </si>
  <si>
    <t>"obsyp šachet"-4*1,0*(1,96-0,78)</t>
  </si>
  <si>
    <t>26</t>
  </si>
  <si>
    <t>162751119</t>
  </si>
  <si>
    <t>Příplatek k vodorovnému přemístění výkopku/sypaniny z horniny třídy těžitelnosti I skupiny 1 až 3 ZKD 1000 m přes 10000 m</t>
  </si>
  <si>
    <t>2037541635</t>
  </si>
  <si>
    <t>"na skládku do 14 km"185,61*4</t>
  </si>
  <si>
    <t>27</t>
  </si>
  <si>
    <t>167151111</t>
  </si>
  <si>
    <t>Nakládání výkopku z hornin třídy těžitelnosti I skupiny 1 až 3 přes 100 m3</t>
  </si>
  <si>
    <t>-292225346</t>
  </si>
  <si>
    <t>185,61</t>
  </si>
  <si>
    <t>28</t>
  </si>
  <si>
    <t>171201231</t>
  </si>
  <si>
    <t>Poplatek za uložení zeminy a kamení na recyklační skládce (skládkovné) kód odpadu 17 05 04</t>
  </si>
  <si>
    <t>t</t>
  </si>
  <si>
    <t>-953697525</t>
  </si>
  <si>
    <t>185,61*1,9</t>
  </si>
  <si>
    <t>29</t>
  </si>
  <si>
    <t>171251201</t>
  </si>
  <si>
    <t>Uložení sypaniny na skládky nebo meziskládky</t>
  </si>
  <si>
    <t>-701325566</t>
  </si>
  <si>
    <t>30</t>
  </si>
  <si>
    <t>175151101</t>
  </si>
  <si>
    <t>Obsypání potrubí strojně sypaninou bez prohození, uloženou do 3 m</t>
  </si>
  <si>
    <t>86801700</t>
  </si>
  <si>
    <t>4,6*0,55*1,0</t>
  </si>
  <si>
    <t>31</t>
  </si>
  <si>
    <t>175151201</t>
  </si>
  <si>
    <t>Obsypání objektu nad přilehlým původním terénem sypaninou bez prohození, uloženou do 3 m strojně</t>
  </si>
  <si>
    <t>730084439</t>
  </si>
  <si>
    <t>"uliční vpusti"4,0*0,8*(1,96-0,78)</t>
  </si>
  <si>
    <t>32</t>
  </si>
  <si>
    <t>58331200</t>
  </si>
  <si>
    <t>štěrkopísek netříděný</t>
  </si>
  <si>
    <t>635605850</t>
  </si>
  <si>
    <t>"obsyp rýh a šachet"(2,53+3,78)*1,9</t>
  </si>
  <si>
    <t>33</t>
  </si>
  <si>
    <t>181111111</t>
  </si>
  <si>
    <t>Plošná úprava terénu do 500 m2 zemina skupiny 1 až 4 nerovnosti přes 50 do 100 mm v rovinně a svahu do 1:5</t>
  </si>
  <si>
    <t>540659330</t>
  </si>
  <si>
    <t>"dle zeleně"8,6+1,44+4,8+7,0+15,0+1,2+2,6+13,7+3,8+7,8+14,2+4,4+13,0+9,7+1,8</t>
  </si>
  <si>
    <t>34</t>
  </si>
  <si>
    <t>10364100</t>
  </si>
  <si>
    <t>zemina pro terénní úpravy - tříděná</t>
  </si>
  <si>
    <t>-380371402</t>
  </si>
  <si>
    <t>109,04*0,1*1,9</t>
  </si>
  <si>
    <t>35</t>
  </si>
  <si>
    <t>181351103</t>
  </si>
  <si>
    <t>Rozprostření ornice tl vrstvy do 200 mm pl přes 100 do 500 m2 v rovině nebo ve svahu do 1:5 strojně</t>
  </si>
  <si>
    <t>1306437890</t>
  </si>
  <si>
    <t>109,04</t>
  </si>
  <si>
    <t>36</t>
  </si>
  <si>
    <t>181411131</t>
  </si>
  <si>
    <t>Založení parkového trávníku výsevem pl do 1000 m2 v rovině a ve svahu do 1:5</t>
  </si>
  <si>
    <t>-462388326</t>
  </si>
  <si>
    <t>37</t>
  </si>
  <si>
    <t>00572410</t>
  </si>
  <si>
    <t>osivo směs travní parková</t>
  </si>
  <si>
    <t>kg</t>
  </si>
  <si>
    <t>-658729916</t>
  </si>
  <si>
    <t>0,010904*300*1,05</t>
  </si>
  <si>
    <t>38</t>
  </si>
  <si>
    <t>181951112</t>
  </si>
  <si>
    <t>Úprava pláně v hornině třídy těžitelnosti I skupiny 1 až 3 se zhutněním strojně</t>
  </si>
  <si>
    <t>-779342533</t>
  </si>
  <si>
    <t>"dle sanace chodníků"471,7</t>
  </si>
  <si>
    <t>"sil.obr.+V.P. vlevo+vpravo"0,6*(15,0+64,65+24,4+2,7+10,5)</t>
  </si>
  <si>
    <t>"záhon.obruba"0,30*230,0</t>
  </si>
  <si>
    <t>"V.P."0,45*(6+13,7)</t>
  </si>
  <si>
    <t>"palisáda"0,3*18,0</t>
  </si>
  <si>
    <t>"sil. obr.+odvod.žlab"0,5*12,0</t>
  </si>
  <si>
    <t>Vodorovné konstrukce</t>
  </si>
  <si>
    <t>39</t>
  </si>
  <si>
    <t>451573111</t>
  </si>
  <si>
    <t>Lože pod potrubí otevřený výkop ze štěrkopísku</t>
  </si>
  <si>
    <t>1290570552</t>
  </si>
  <si>
    <t>4,6*1,0*0,15</t>
  </si>
  <si>
    <t>40</t>
  </si>
  <si>
    <t>58337302</t>
  </si>
  <si>
    <t>štěrkopísek frakce 0/16</t>
  </si>
  <si>
    <t>-1401864432</t>
  </si>
  <si>
    <t>0,7*1,9</t>
  </si>
  <si>
    <t>41</t>
  </si>
  <si>
    <t>452311121</t>
  </si>
  <si>
    <t>Podkladní desky z betonu prostého bez zvýšených nároků na prostředí tř. C 8/10 otevřený výkop</t>
  </si>
  <si>
    <t>1489040181</t>
  </si>
  <si>
    <t>"pod ul. vpusti"4,0*1,4*1,4*0,15</t>
  </si>
  <si>
    <t>Komunikace pozemní</t>
  </si>
  <si>
    <t>42</t>
  </si>
  <si>
    <t>564851111</t>
  </si>
  <si>
    <t>Podklad ze štěrkodrtě ŠD plochy přes 100 m2 tl 150 mm</t>
  </si>
  <si>
    <t>-415572078</t>
  </si>
  <si>
    <t>"chodníky dle kladení dlažby"471,7</t>
  </si>
  <si>
    <t>43</t>
  </si>
  <si>
    <t>58344197</t>
  </si>
  <si>
    <t>štěrkodrť frakce 0/63</t>
  </si>
  <si>
    <t>1796162922</t>
  </si>
  <si>
    <t>"sanace chodníky"471,7</t>
  </si>
  <si>
    <t>"zvětšeno o dl.obrubx 01m"</t>
  </si>
  <si>
    <t>(21,0+4,0+11,6+5,5+27,0+7,2+1,9+8,0+18,1+13,3+27,5+29,5+25,0+9,0+21,2)*0,1</t>
  </si>
  <si>
    <t>"schody"7,0</t>
  </si>
  <si>
    <t>"doplnění vozovky u obruby"92,0*0,15</t>
  </si>
  <si>
    <t>509,53*0,15*1,9</t>
  </si>
  <si>
    <t>44</t>
  </si>
  <si>
    <t>573211107</t>
  </si>
  <si>
    <t>Postřik živičný spojovací z asfaltu v množství 0,30 kg/m2</t>
  </si>
  <si>
    <t>-288346143</t>
  </si>
  <si>
    <t>664,6</t>
  </si>
  <si>
    <t>45</t>
  </si>
  <si>
    <t>577123111</t>
  </si>
  <si>
    <t>Asfaltový beton vrstva obrusná ACO 8 (ABJ) tl 30 mm š do 3 m z nemodifikovaného asfaltu</t>
  </si>
  <si>
    <t>-625745881</t>
  </si>
  <si>
    <t>"vyrovnávka plochy"664,6</t>
  </si>
  <si>
    <t>46</t>
  </si>
  <si>
    <t>577144111</t>
  </si>
  <si>
    <t>Asfaltový beton vrstva obrusná ACO 11+ (ABS) tř. I tl 50 mm š do 3 m z nemodifikovaného asfaltu</t>
  </si>
  <si>
    <t>705434077</t>
  </si>
  <si>
    <t>"dle postřiku"664,6</t>
  </si>
  <si>
    <t>47</t>
  </si>
  <si>
    <t>584121109</t>
  </si>
  <si>
    <t>Osazení silničních dílců z ŽB do lože z kameniva těženého tl 40 mm plochy do 50 m2</t>
  </si>
  <si>
    <t>12625874</t>
  </si>
  <si>
    <t>"dle potřeby stavby - odhad"</t>
  </si>
  <si>
    <t>"ochrana plynu"2,0*10,0</t>
  </si>
  <si>
    <t>48</t>
  </si>
  <si>
    <t>59381136</t>
  </si>
  <si>
    <t>panel silniční 2,00x1,00x0,15m</t>
  </si>
  <si>
    <t>159987993</t>
  </si>
  <si>
    <t>20,0/2*1,05</t>
  </si>
  <si>
    <t>49</t>
  </si>
  <si>
    <t>69311190</t>
  </si>
  <si>
    <t>textilie mulčovací netkaná PP 50g/m2</t>
  </si>
  <si>
    <t>1870376342</t>
  </si>
  <si>
    <t>4,7*1,05</t>
  </si>
  <si>
    <t>50</t>
  </si>
  <si>
    <t>58337403</t>
  </si>
  <si>
    <t>kamenivo dekorační (kačírek) frakce 16/32</t>
  </si>
  <si>
    <t>1344311220</t>
  </si>
  <si>
    <t>"u čp.132"4,7*0,15*1,9</t>
  </si>
  <si>
    <t>51</t>
  </si>
  <si>
    <t>184911311</t>
  </si>
  <si>
    <t>Položení mulčovací textilie v rovině a svahu do 1:5</t>
  </si>
  <si>
    <t>1531450990</t>
  </si>
  <si>
    <t>"pod kačírek"4,7</t>
  </si>
  <si>
    <t>52</t>
  </si>
  <si>
    <t>596211113</t>
  </si>
  <si>
    <t>Kladení zámkové dlažby komunikací pro pěší ručně tl 60 mm skupiny A pl přes 300 m2</t>
  </si>
  <si>
    <t>-187798817</t>
  </si>
  <si>
    <t>"1.a2.úsek"</t>
  </si>
  <si>
    <t>"dlažba žlutá s fasetkami"39,3+67,4+12,3</t>
  </si>
  <si>
    <t>"dlažba žlutá rovná"0,75</t>
  </si>
  <si>
    <t>"nevidomé"1,0</t>
  </si>
  <si>
    <t>"3.úsek"</t>
  </si>
  <si>
    <t>"dlažba přírodní s fasetkami"27,5+2,5+8,0</t>
  </si>
  <si>
    <t>"přírodní rovná"1,45</t>
  </si>
  <si>
    <t>"nevidomé"2,0</t>
  </si>
  <si>
    <t>"4.úsek"</t>
  </si>
  <si>
    <t>"přírodní s fasetkami"55,39</t>
  </si>
  <si>
    <t>"přírodní rovná"1,06+0,6</t>
  </si>
  <si>
    <t>"nevidomé"1,05+0,8</t>
  </si>
  <si>
    <t>"5.úsek"</t>
  </si>
  <si>
    <t>"přírodní s fasetkami"41,1</t>
  </si>
  <si>
    <t>"6.úsek"</t>
  </si>
  <si>
    <t>"přírodní s fasetkami"50,6</t>
  </si>
  <si>
    <t>"7.úsek"</t>
  </si>
  <si>
    <t>"přírodní s fasetkami"57,2</t>
  </si>
  <si>
    <t>"přírodní rovná"0,6</t>
  </si>
  <si>
    <t>"nevidomé"0,8</t>
  </si>
  <si>
    <t>"8.úsek"</t>
  </si>
  <si>
    <t>"přírodní s fasetkami"42,1</t>
  </si>
  <si>
    <t>"9.úsek"</t>
  </si>
  <si>
    <t>"přírodní s fasetkami"51,6</t>
  </si>
  <si>
    <t>"schody-přírodní s fasetkami"4*1,65</t>
  </si>
  <si>
    <t>53</t>
  </si>
  <si>
    <t>592450181</t>
  </si>
  <si>
    <t>dlažba skladebná betonová 200x100mm tl 60mm přírodní</t>
  </si>
  <si>
    <t>-230085919</t>
  </si>
  <si>
    <t>(38,0+55,39+41,1+50,6+57,2+42,1+51,6+6,6)*1,05</t>
  </si>
  <si>
    <t>54</t>
  </si>
  <si>
    <t>592450081</t>
  </si>
  <si>
    <t>dlažba skladebná betonová 200x100mm tl 60mm barevná žlutá rovná</t>
  </si>
  <si>
    <t>831712799</t>
  </si>
  <si>
    <t>"okolo varovných pásů"0,75*1,05</t>
  </si>
  <si>
    <t>55</t>
  </si>
  <si>
    <t>59245008</t>
  </si>
  <si>
    <t>dlažba skladebná betonová 200x100mm tl 60mm barevná žlutá s fasetkami</t>
  </si>
  <si>
    <t>1921024482</t>
  </si>
  <si>
    <t>119,0*1,05</t>
  </si>
  <si>
    <t>56</t>
  </si>
  <si>
    <t>59245018</t>
  </si>
  <si>
    <t>dlažba skladebná betonová 200x100mm tl 60mm přírodní s rovnými hranami</t>
  </si>
  <si>
    <t>1483979758</t>
  </si>
  <si>
    <t>"okolo varovných pásů"(1,45+1,06+0,6+0,6)*1,05</t>
  </si>
  <si>
    <t>57</t>
  </si>
  <si>
    <t>59245006</t>
  </si>
  <si>
    <t>dlažba pro nevidomé betonová 200x100mm tl 60mm barevná červená</t>
  </si>
  <si>
    <t>-243520556</t>
  </si>
  <si>
    <t>(1,0+2,0+1,85+0,8)*1,05</t>
  </si>
  <si>
    <t>58</t>
  </si>
  <si>
    <t>R4</t>
  </si>
  <si>
    <t>Provedení nopové izolace vč. materiálu a zabudování</t>
  </si>
  <si>
    <t>844789101</t>
  </si>
  <si>
    <t>"u domu čp.132" 15,0</t>
  </si>
  <si>
    <t>"u plotu" 7,0</t>
  </si>
  <si>
    <t>"další"2,0+7,5+12,3+6,5+11,5+6,0</t>
  </si>
  <si>
    <t>Úpravy povrchů, podlahy a osazování výplní</t>
  </si>
  <si>
    <t>Trubní vedení</t>
  </si>
  <si>
    <t>59</t>
  </si>
  <si>
    <t>871251101</t>
  </si>
  <si>
    <t>Montáž chrániček inž. sítí 110 x 4,2 mm</t>
  </si>
  <si>
    <t>706232425</t>
  </si>
  <si>
    <t>"upřesní se během stavby - odhad"10,0</t>
  </si>
  <si>
    <t>60</t>
  </si>
  <si>
    <t>34575138</t>
  </si>
  <si>
    <t>žlab kabelový s víkem PVC (120x100)</t>
  </si>
  <si>
    <t>918221020</t>
  </si>
  <si>
    <t>10,0*1,05</t>
  </si>
  <si>
    <t>61</t>
  </si>
  <si>
    <t>871313123</t>
  </si>
  <si>
    <t>Montáž kanalizačního potrubí hladkého plnostěnného SN 12 z PVC-U DN 160</t>
  </si>
  <si>
    <t>-897412120</t>
  </si>
  <si>
    <t>"přípojka vpusti"4,6</t>
  </si>
  <si>
    <t>62</t>
  </si>
  <si>
    <t>28612001</t>
  </si>
  <si>
    <t>trubka kanalizační PVC plnostěnná třívrstvá DN 160x1000mm SN12</t>
  </si>
  <si>
    <t>2041862318</t>
  </si>
  <si>
    <t>4,6*1,05</t>
  </si>
  <si>
    <t>63</t>
  </si>
  <si>
    <t>895941301</t>
  </si>
  <si>
    <t>Osazení vpusti odtokové š.0,16 dno s výtokem</t>
  </si>
  <si>
    <t>-319088394</t>
  </si>
  <si>
    <t>64</t>
  </si>
  <si>
    <t>59223102</t>
  </si>
  <si>
    <t>vpusť odtoková včetně kalového koše a adaptéru pro napojení na žlab š 150mm PE/PP připojení 110mm až 160mm</t>
  </si>
  <si>
    <t>-524056991</t>
  </si>
  <si>
    <t>65</t>
  </si>
  <si>
    <t>895941341</t>
  </si>
  <si>
    <t>Osazení vpusti uliční DN 500 z betonových dílců dno s výtokem vč. kalového koše</t>
  </si>
  <si>
    <t>-2072208619</t>
  </si>
  <si>
    <t>"v místě stávajících-výměna dle potřeby"5</t>
  </si>
  <si>
    <t>66</t>
  </si>
  <si>
    <t>R1</t>
  </si>
  <si>
    <t xml:space="preserve">Kompletní sestava ul. vpusti </t>
  </si>
  <si>
    <t>2041851946</t>
  </si>
  <si>
    <t>67</t>
  </si>
  <si>
    <t>899132212</t>
  </si>
  <si>
    <t>Výměna (výšková úprava) poklopu vodovodního samonivelačního nebo pevného šoupátkového</t>
  </si>
  <si>
    <t>591902512</t>
  </si>
  <si>
    <t>"odhad"2</t>
  </si>
  <si>
    <t>68</t>
  </si>
  <si>
    <t>899133111</t>
  </si>
  <si>
    <t>Výměna (výšková úprava) pevného poklopu včetně rámu s použitím plastových vyrovnávacích prvků osazeného na betonové šachtě</t>
  </si>
  <si>
    <t>-302379378</t>
  </si>
  <si>
    <t>"v případě potřeby-odhad"4</t>
  </si>
  <si>
    <t>69</t>
  </si>
  <si>
    <t>899201211</t>
  </si>
  <si>
    <t>Demontáž mříží litinových včetně rámů hmotnosti do 50 kg</t>
  </si>
  <si>
    <t>-1546387284</t>
  </si>
  <si>
    <t>70</t>
  </si>
  <si>
    <t>899204112</t>
  </si>
  <si>
    <t>Osazení mříží litinových včetně rámů a košů na bahno pro třídu zatížení D400, E600</t>
  </si>
  <si>
    <t>1013875462</t>
  </si>
  <si>
    <t>71</t>
  </si>
  <si>
    <t>59224480</t>
  </si>
  <si>
    <t>mříž vtoková s rámem pro uliční vpusť 500x500, zatížení 25 tun</t>
  </si>
  <si>
    <t>2052879401</t>
  </si>
  <si>
    <t>72</t>
  </si>
  <si>
    <t>28661789</t>
  </si>
  <si>
    <t xml:space="preserve">koš kalový ocelový pro silniční vpusť </t>
  </si>
  <si>
    <t>-141135364</t>
  </si>
  <si>
    <t>Ostatní konstrukce a práce, bourání</t>
  </si>
  <si>
    <t>73</t>
  </si>
  <si>
    <t>915491211</t>
  </si>
  <si>
    <t>Osazení vodícího proužku z betonových desek do betonového lože tl do 100 mm š proužku 250 mm</t>
  </si>
  <si>
    <t>966257955</t>
  </si>
  <si>
    <t>"u schodů"15,0</t>
  </si>
  <si>
    <t>"u čp. 134,135"64,65</t>
  </si>
  <si>
    <t>"vlevo"24,4+6,0+2,7+13,7+10,5</t>
  </si>
  <si>
    <t>74</t>
  </si>
  <si>
    <t>59218002</t>
  </si>
  <si>
    <t>krajník betonový silniční 500x250x100mm</t>
  </si>
  <si>
    <t>-108021638</t>
  </si>
  <si>
    <t>136,95*1,05</t>
  </si>
  <si>
    <t>75</t>
  </si>
  <si>
    <t>916131213</t>
  </si>
  <si>
    <t>Osazení silničního obrubníku betonového stojatého s boční opěrou do lože z betonu prostého</t>
  </si>
  <si>
    <t>-1496830860</t>
  </si>
  <si>
    <t>"vpravo"79,65+12,2</t>
  </si>
  <si>
    <t>"vlevo"24,4+2,7+10,5</t>
  </si>
  <si>
    <t>76</t>
  </si>
  <si>
    <t>59217030</t>
  </si>
  <si>
    <t>obrubník silniční betonový přechodový 1000x150x150-250mm</t>
  </si>
  <si>
    <t>-550682357</t>
  </si>
  <si>
    <t>77</t>
  </si>
  <si>
    <t>59217029</t>
  </si>
  <si>
    <t>obrubník silniční betonový nájezdový 1000x150x150mm</t>
  </si>
  <si>
    <t>1557180116</t>
  </si>
  <si>
    <t>(2,5+5,1+2,5+2,0+4,65)*1,05</t>
  </si>
  <si>
    <t>78</t>
  </si>
  <si>
    <t>59217031</t>
  </si>
  <si>
    <t>obrubník silniční betonový 1000x150x250mm</t>
  </si>
  <si>
    <t>-1845788023</t>
  </si>
  <si>
    <t>129,45-(10,0+16,75)</t>
  </si>
  <si>
    <t>102,7*1,05</t>
  </si>
  <si>
    <t>79</t>
  </si>
  <si>
    <t>916231213</t>
  </si>
  <si>
    <t>Osazení chodníkového obrubníku betonového stojatého s boční opěrou do lože z betonu prostého</t>
  </si>
  <si>
    <t>-552100767</t>
  </si>
  <si>
    <t>21,0+4,0+11,6+5,5+27,0+7,2+1,9+8,0+18,1+13,3+27,5+29,5+25,0+9,0+21,2</t>
  </si>
  <si>
    <t>80</t>
  </si>
  <si>
    <t>59217018</t>
  </si>
  <si>
    <t>obrubník betonový chodníkový 1000x80x200mm</t>
  </si>
  <si>
    <t>1496554885</t>
  </si>
  <si>
    <t>229,8*1,05</t>
  </si>
  <si>
    <t>81</t>
  </si>
  <si>
    <t>9162312131</t>
  </si>
  <si>
    <t>Osazení palisád s boční opěrou do lože z betonu prostého</t>
  </si>
  <si>
    <t>554334207</t>
  </si>
  <si>
    <t>"schody u parkoviště"2,0*6,0+5,0*1,2</t>
  </si>
  <si>
    <t>82</t>
  </si>
  <si>
    <t>R2</t>
  </si>
  <si>
    <t xml:space="preserve">Palisáda 110/110/400 přírodní </t>
  </si>
  <si>
    <t>1338740932</t>
  </si>
  <si>
    <t>(2,0*6,0+3,0*1,2)/0,11</t>
  </si>
  <si>
    <t>141,82*1,05</t>
  </si>
  <si>
    <t>83</t>
  </si>
  <si>
    <t>916991121</t>
  </si>
  <si>
    <t>Lože pod obrubníky, krajníky nebo obruby z dlažebních kostek z betonu prostého</t>
  </si>
  <si>
    <t>1068959791</t>
  </si>
  <si>
    <t>"sil. obruba+V.P."0,6*(15,0+64,65+24,4+2,7+10,5)*0,05</t>
  </si>
  <si>
    <t>"záhon.obr."0,30*230,0*0,05</t>
  </si>
  <si>
    <t>"palisáda"0,3*18,0*0,05</t>
  </si>
  <si>
    <t>"sil.obr.+odvod.žlab"0,5*12,0*0,05</t>
  </si>
  <si>
    <t>84</t>
  </si>
  <si>
    <t>919112233</t>
  </si>
  <si>
    <t>Řezání spár pro vytvoření komůrky š 20 mm hl 40 mm pro těsnící zálivku v živičném krytu</t>
  </si>
  <si>
    <t>-1052048642</t>
  </si>
  <si>
    <t>85</t>
  </si>
  <si>
    <t>919121233</t>
  </si>
  <si>
    <t>Těsnění spár zálivkou za studena pro komůrky š 20 mm hl 40 mm bez těsnicího profilu</t>
  </si>
  <si>
    <t>-1144190090</t>
  </si>
  <si>
    <t>86</t>
  </si>
  <si>
    <t>919735112</t>
  </si>
  <si>
    <t>Řezání stávajícího živičného krytu hl přes 50 do 100 mm</t>
  </si>
  <si>
    <t>-1508877702</t>
  </si>
  <si>
    <t>"v místě obrub"141,45</t>
  </si>
  <si>
    <t>87</t>
  </si>
  <si>
    <t>919791811</t>
  </si>
  <si>
    <t xml:space="preserve">Odstranění čističů bot u vchodů s vnitřní výplní plochy do 1 m2 </t>
  </si>
  <si>
    <t>726659879</t>
  </si>
  <si>
    <t>88</t>
  </si>
  <si>
    <t>74910109</t>
  </si>
  <si>
    <t>lavička s opěradlem (nekotvená) 2000x500x800mm konstrukce-beton, sedák-dřevo</t>
  </si>
  <si>
    <t>-1564046613</t>
  </si>
  <si>
    <t>89</t>
  </si>
  <si>
    <t>935113211</t>
  </si>
  <si>
    <t>Osazení odvodňovacího betonového žlabu s krycím roštem šířky do 200 mm</t>
  </si>
  <si>
    <t>246661839</t>
  </si>
  <si>
    <t>90</t>
  </si>
  <si>
    <t>59227102</t>
  </si>
  <si>
    <t>žlab odvodňovací z polymerbetonu bez spádu dna pozinkovaná hrana š 160mm</t>
  </si>
  <si>
    <t>1088170470</t>
  </si>
  <si>
    <t>12,0*1,05</t>
  </si>
  <si>
    <t>91</t>
  </si>
  <si>
    <t>R3</t>
  </si>
  <si>
    <t>Litinový rošt s podélnými štěrbinami na odvodňovací žlab dl. 0,50m</t>
  </si>
  <si>
    <t>1111178085</t>
  </si>
  <si>
    <t>12,0*2,0*1,05</t>
  </si>
  <si>
    <t>92</t>
  </si>
  <si>
    <t>936174311</t>
  </si>
  <si>
    <t>Montáž stojanu na kola pro 5 kol kotevními šrouby na pevný podklad</t>
  </si>
  <si>
    <t>-915362142</t>
  </si>
  <si>
    <t>93</t>
  </si>
  <si>
    <t>74910151</t>
  </si>
  <si>
    <t>stojan na kola na 5 kol jednostranný, kov 570x1750x500mm</t>
  </si>
  <si>
    <t>1447473358</t>
  </si>
  <si>
    <t>94</t>
  </si>
  <si>
    <t>622525105</t>
  </si>
  <si>
    <t>Tenkovrstvá omítka malých ploch přes 1 do 4 m2 na stěnách</t>
  </si>
  <si>
    <t>-1390529878</t>
  </si>
  <si>
    <t>"v místě rampy po zrušených schodech u čp. 132"1,0</t>
  </si>
  <si>
    <t>95</t>
  </si>
  <si>
    <t>966071711</t>
  </si>
  <si>
    <t>Bourání sušáku na prádlo s ocelovými sloupky do 2,5 m zabetonovaných</t>
  </si>
  <si>
    <t>-2141341622</t>
  </si>
  <si>
    <t>997</t>
  </si>
  <si>
    <t>Přesun sutě</t>
  </si>
  <si>
    <t>96</t>
  </si>
  <si>
    <t>997211511</t>
  </si>
  <si>
    <t>Vodorovná doprava suti po suchu na vzdálenost do 1 km</t>
  </si>
  <si>
    <t>-1893492301</t>
  </si>
  <si>
    <t>"kamenivo"126,32</t>
  </si>
  <si>
    <t>"beton"5,68</t>
  </si>
  <si>
    <t>"dl.kostky"23,85</t>
  </si>
  <si>
    <t>"živice"76,43+17,56</t>
  </si>
  <si>
    <t>97</t>
  </si>
  <si>
    <t>997211519</t>
  </si>
  <si>
    <t>Příplatek ZKD 1 km u vodorovné dopravy suti</t>
  </si>
  <si>
    <t>-195655852</t>
  </si>
  <si>
    <t>"na skládku do Chvaletic"(155,85+17,56)*13</t>
  </si>
  <si>
    <t>98</t>
  </si>
  <si>
    <t>1607688299</t>
  </si>
  <si>
    <t>"na skládku města do 5 km frézování"</t>
  </si>
  <si>
    <t>76,43*4</t>
  </si>
  <si>
    <t>99</t>
  </si>
  <si>
    <t>997211521</t>
  </si>
  <si>
    <t>Vodorovná doprava vybouraných hmot po suchu na vzdálenost do 1 km</t>
  </si>
  <si>
    <t>329400339</t>
  </si>
  <si>
    <t>"dlaždice"51,38</t>
  </si>
  <si>
    <t>"zám. dlažba"10,17</t>
  </si>
  <si>
    <t>"obruby"26,08</t>
  </si>
  <si>
    <t>"záhon. obr"6,57</t>
  </si>
  <si>
    <t>"mříže"0,2</t>
  </si>
  <si>
    <t>"sušák na prádl."0,33</t>
  </si>
  <si>
    <t>"poklopy na mříže"2,0</t>
  </si>
  <si>
    <t>"čističe bot"1,30</t>
  </si>
  <si>
    <t>100</t>
  </si>
  <si>
    <t>997211529</t>
  </si>
  <si>
    <t>Příplatek ZKD 1 km u vodorovné dopravy vybouraných hmot</t>
  </si>
  <si>
    <t>-1267834199</t>
  </si>
  <si>
    <t>"na skládku do Chvaletic 14 km"98,03*13</t>
  </si>
  <si>
    <t>101</t>
  </si>
  <si>
    <t>997211611</t>
  </si>
  <si>
    <t>Nakládání suti na dopravní prostředky pro vodorovnou dopravu</t>
  </si>
  <si>
    <t>-1608719356</t>
  </si>
  <si>
    <t>249,84</t>
  </si>
  <si>
    <t>102</t>
  </si>
  <si>
    <t>997211612</t>
  </si>
  <si>
    <t>Nakládání vybouraných hmot na dopravní prostředky pro vodorovnou dopravu</t>
  </si>
  <si>
    <t>-764308140</t>
  </si>
  <si>
    <t>98,03</t>
  </si>
  <si>
    <t>103</t>
  </si>
  <si>
    <t>997221861</t>
  </si>
  <si>
    <t>Poplatek za uložení na recyklační skládce (skládkovné) stavebního odpadu z prostého betonu pod kódem 17 01 01</t>
  </si>
  <si>
    <t>-490398042</t>
  </si>
  <si>
    <t>"beton, "5,68</t>
  </si>
  <si>
    <t>"záhon. obruby, dlaždice, zám.dlažba, obruby"6,57+51,38+10,17+26,08</t>
  </si>
  <si>
    <t>104</t>
  </si>
  <si>
    <t>997221862</t>
  </si>
  <si>
    <t>Poplatek za uložení na recyklační skládce (skládkovné) stavebního odpadu z armovaného betonu pod kódem 17 01 01</t>
  </si>
  <si>
    <t>1759447894</t>
  </si>
  <si>
    <t>"mříže, sušák, poklopy, čističe bot"0,2+0,33+2,0+1,3</t>
  </si>
  <si>
    <t>105</t>
  </si>
  <si>
    <t>997221873</t>
  </si>
  <si>
    <t>Poplatek za uložení na recyklační skládce (skládkovné) stavebního odpadu zeminy a kamení zatříděného do Katalogu odpadů pod kódem 17 05 04</t>
  </si>
  <si>
    <t>-1657103887</t>
  </si>
  <si>
    <t>"kamenivo, kostky"126,32+23,85</t>
  </si>
  <si>
    <t>106</t>
  </si>
  <si>
    <t>997221875</t>
  </si>
  <si>
    <t>Poplatek za uložení na recyklační skládce (skládkovné) stavebního odpadu asfaltového bez obsahu dehtu zatříděného do Katalogu odpadů pod kódem 17 03 02</t>
  </si>
  <si>
    <t>773472474</t>
  </si>
  <si>
    <t>"živice z chodníků"17,56</t>
  </si>
  <si>
    <t>107</t>
  </si>
  <si>
    <t>9972218751</t>
  </si>
  <si>
    <t>1171425876</t>
  </si>
  <si>
    <t>"frézing na skládku města"76,43</t>
  </si>
  <si>
    <t>998</t>
  </si>
  <si>
    <t>Přesun hmot</t>
  </si>
  <si>
    <t>108</t>
  </si>
  <si>
    <t>998223011</t>
  </si>
  <si>
    <t>Přesun hmot pro pozemní komunikace s krytem dlážděným</t>
  </si>
  <si>
    <t>1619040784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</si>
</sst>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26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33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34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39</v>
      </c>
      <c r="E29" s="3"/>
      <c r="F29" s="32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13-23a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REVITALIZACE VNITROBLOKU ZA BYTOVÝMI DOMY čp.132, 134 A 135, PŘELOUČ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Přelouč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18. 4. 2024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>Sýkorová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ROUND(SUM(AG95:AG96),2)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ROUND(SUM(AS95:AS96),2)</f>
        <v>0</v>
      </c>
      <c r="AT94" s="99">
        <f>ROUND(SUM(AV94:AW94),2)</f>
        <v>0</v>
      </c>
      <c r="AU94" s="100">
        <f>ROUND(SUM(AU95:AU96),5)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ROUND(SUM(AZ95:AZ96),2)</f>
        <v>0</v>
      </c>
      <c r="BA94" s="99">
        <f>ROUND(SUM(BA95:BA96),2)</f>
        <v>0</v>
      </c>
      <c r="BB94" s="99">
        <f>ROUND(SUM(BB95:BB96),2)</f>
        <v>0</v>
      </c>
      <c r="BC94" s="99">
        <f>ROUND(SUM(BC95:BC96),2)</f>
        <v>0</v>
      </c>
      <c r="BD94" s="101">
        <f>ROUND(SUM(BD95:BD96),2)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'SO 001 - VEDLEJŠÍ A OSTAT...'!J30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'SO 001 - VEDLEJŠÍ A OSTAT...'!P120</f>
        <v>0</v>
      </c>
      <c r="AV95" s="112">
        <f>'SO 001 - VEDLEJŠÍ A OSTAT...'!J33</f>
        <v>0</v>
      </c>
      <c r="AW95" s="112">
        <f>'SO 001 - VEDLEJŠÍ A OSTAT...'!J34</f>
        <v>0</v>
      </c>
      <c r="AX95" s="112">
        <f>'SO 001 - VEDLEJŠÍ A OSTAT...'!J35</f>
        <v>0</v>
      </c>
      <c r="AY95" s="112">
        <f>'SO 001 - VEDLEJŠÍ A OSTAT...'!J36</f>
        <v>0</v>
      </c>
      <c r="AZ95" s="112">
        <f>'SO 001 - VEDLEJŠÍ A OSTAT...'!F33</f>
        <v>0</v>
      </c>
      <c r="BA95" s="112">
        <f>'SO 001 - VEDLEJŠÍ A OSTAT...'!F34</f>
        <v>0</v>
      </c>
      <c r="BB95" s="112">
        <f>'SO 001 - VEDLEJŠÍ A OSTAT...'!F35</f>
        <v>0</v>
      </c>
      <c r="BC95" s="112">
        <f>'SO 001 - VEDLEJŠÍ A OSTAT...'!F36</f>
        <v>0</v>
      </c>
      <c r="BD95" s="114">
        <f>'SO 001 - VEDLEJŠÍ A OSTAT...'!F37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7" customFormat="1" ht="16.5" customHeight="1">
      <c r="A96" s="104" t="s">
        <v>79</v>
      </c>
      <c r="B96" s="105"/>
      <c r="C96" s="106"/>
      <c r="D96" s="107" t="s">
        <v>86</v>
      </c>
      <c r="E96" s="107"/>
      <c r="F96" s="107"/>
      <c r="G96" s="107"/>
      <c r="H96" s="107"/>
      <c r="I96" s="108"/>
      <c r="J96" s="107" t="s">
        <v>87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'SO 101 - CHODNÍKY'!J30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82</v>
      </c>
      <c r="AR96" s="105"/>
      <c r="AS96" s="116">
        <v>0</v>
      </c>
      <c r="AT96" s="117">
        <f>ROUND(SUM(AV96:AW96),2)</f>
        <v>0</v>
      </c>
      <c r="AU96" s="118">
        <f>'SO 101 - CHODNÍKY'!P125</f>
        <v>0</v>
      </c>
      <c r="AV96" s="117">
        <f>'SO 101 - CHODNÍKY'!J33</f>
        <v>0</v>
      </c>
      <c r="AW96" s="117">
        <f>'SO 101 - CHODNÍKY'!J34</f>
        <v>0</v>
      </c>
      <c r="AX96" s="117">
        <f>'SO 101 - CHODNÍKY'!J35</f>
        <v>0</v>
      </c>
      <c r="AY96" s="117">
        <f>'SO 101 - CHODNÍKY'!J36</f>
        <v>0</v>
      </c>
      <c r="AZ96" s="117">
        <f>'SO 101 - CHODNÍKY'!F33</f>
        <v>0</v>
      </c>
      <c r="BA96" s="117">
        <f>'SO 101 - CHODNÍKY'!F34</f>
        <v>0</v>
      </c>
      <c r="BB96" s="117">
        <f>'SO 101 - CHODNÍKY'!F35</f>
        <v>0</v>
      </c>
      <c r="BC96" s="117">
        <f>'SO 101 - CHODNÍKY'!F36</f>
        <v>0</v>
      </c>
      <c r="BD96" s="119">
        <f>'SO 101 - CHODNÍKY'!F37</f>
        <v>0</v>
      </c>
      <c r="BE96" s="7"/>
      <c r="BT96" s="115" t="s">
        <v>83</v>
      </c>
      <c r="BV96" s="115" t="s">
        <v>77</v>
      </c>
      <c r="BW96" s="115" t="s">
        <v>88</v>
      </c>
      <c r="BX96" s="115" t="s">
        <v>4</v>
      </c>
      <c r="CL96" s="115" t="s">
        <v>1</v>
      </c>
      <c r="CM96" s="115" t="s">
        <v>85</v>
      </c>
    </row>
    <row r="97" s="2" customFormat="1" ht="30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9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VEDLEJŠÍ A OSTAT...'!C2" display="/"/>
    <hyperlink ref="A96" location="'SO 101 - CHODNÍ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89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REVITALIZACE VNITROBLOKU ZA BYTOVÝMI DOMY čp.132, 134 A 135,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91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18. 4. 2024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92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93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ROUND((SUM(BE120:BE134)),  2)</f>
        <v>0</v>
      </c>
      <c r="G33" s="38"/>
      <c r="H33" s="38"/>
      <c r="I33" s="128">
        <v>0.20999999999999999</v>
      </c>
      <c r="J33" s="127">
        <f>ROUND(((SUM(BE120:BE134))*I33),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ROUND((SUM(BF120:BF134)),  2)</f>
        <v>0</v>
      </c>
      <c r="G34" s="38"/>
      <c r="H34" s="38"/>
      <c r="I34" s="128">
        <v>0.12</v>
      </c>
      <c r="J34" s="127">
        <f>ROUND(((SUM(BF120:BF134))*I34),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ROUND((SUM(BG120:BG134)),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ROUND((SUM(BH120:BH134)),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ROUND((SUM(BI120:BI134)),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REVITALIZACE VNITROBLOKU ZA BYTOVÝMI DOMY čp.132, 134 A 135,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001 - VEDLEJŠÍ A OSTATNÍ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18. 4. 2024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>Město Přelouč</v>
      </c>
      <c r="G91" s="38"/>
      <c r="H91" s="38"/>
      <c r="I91" s="32" t="s">
        <v>30</v>
      </c>
      <c r="J91" s="36" t="str">
        <f>E21</f>
        <v>VDI Projekt s.r.o.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95</v>
      </c>
      <c r="D94" s="129"/>
      <c r="E94" s="129"/>
      <c r="F94" s="129"/>
      <c r="G94" s="129"/>
      <c r="H94" s="129"/>
      <c r="I94" s="129"/>
      <c r="J94" s="138" t="s">
        <v>96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97</v>
      </c>
      <c r="D96" s="38"/>
      <c r="E96" s="38"/>
      <c r="F96" s="38"/>
      <c r="G96" s="38"/>
      <c r="H96" s="38"/>
      <c r="I96" s="38"/>
      <c r="J96" s="96">
        <f>J120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98</v>
      </c>
    </row>
    <row r="97" s="9" customFormat="1" ht="24.96" customHeight="1">
      <c r="A97" s="9"/>
      <c r="B97" s="140"/>
      <c r="C97" s="9"/>
      <c r="D97" s="141" t="s">
        <v>99</v>
      </c>
      <c r="E97" s="142"/>
      <c r="F97" s="142"/>
      <c r="G97" s="142"/>
      <c r="H97" s="142"/>
      <c r="I97" s="142"/>
      <c r="J97" s="143">
        <f>J121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100</v>
      </c>
      <c r="E98" s="146"/>
      <c r="F98" s="146"/>
      <c r="G98" s="146"/>
      <c r="H98" s="146"/>
      <c r="I98" s="146"/>
      <c r="J98" s="147">
        <f>J122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101</v>
      </c>
      <c r="E99" s="146"/>
      <c r="F99" s="146"/>
      <c r="G99" s="146"/>
      <c r="H99" s="146"/>
      <c r="I99" s="146"/>
      <c r="J99" s="147">
        <f>J126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102</v>
      </c>
      <c r="E100" s="146"/>
      <c r="F100" s="146"/>
      <c r="G100" s="146"/>
      <c r="H100" s="146"/>
      <c r="I100" s="146"/>
      <c r="J100" s="147">
        <f>J131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38"/>
      <c r="D101" s="38"/>
      <c r="E101" s="38"/>
      <c r="F101" s="38"/>
      <c r="G101" s="38"/>
      <c r="H101" s="38"/>
      <c r="I101" s="38"/>
      <c r="J101" s="38"/>
      <c r="K101" s="38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103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38"/>
      <c r="D110" s="38"/>
      <c r="E110" s="121" t="str">
        <f>E7</f>
        <v>REVITALIZACE VNITROBLOKU ZA BYTOVÝMI DOMY čp.132, 134 A 135, PŘELOUČ</v>
      </c>
      <c r="F110" s="32"/>
      <c r="G110" s="32"/>
      <c r="H110" s="32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90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E9</f>
        <v>SO 001 - VEDLEJŠÍ A OSTATNÍ NÁKLADY</v>
      </c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F12</f>
        <v>Přelouč</v>
      </c>
      <c r="G114" s="38"/>
      <c r="H114" s="38"/>
      <c r="I114" s="32" t="s">
        <v>22</v>
      </c>
      <c r="J114" s="69" t="str">
        <f>IF(J12="","",J12)</f>
        <v>18. 4. 2024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38"/>
      <c r="E116" s="38"/>
      <c r="F116" s="27" t="str">
        <f>E15</f>
        <v>Město Přelouč</v>
      </c>
      <c r="G116" s="38"/>
      <c r="H116" s="38"/>
      <c r="I116" s="32" t="s">
        <v>30</v>
      </c>
      <c r="J116" s="36" t="str">
        <f>E21</f>
        <v>VDI Projekt s.r.o.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38"/>
      <c r="E117" s="38"/>
      <c r="F117" s="27" t="str">
        <f>IF(E18="","",E18)</f>
        <v>Vyplň údaj</v>
      </c>
      <c r="G117" s="38"/>
      <c r="H117" s="38"/>
      <c r="I117" s="32" t="s">
        <v>32</v>
      </c>
      <c r="J117" s="36" t="str">
        <f>E24</f>
        <v>Sýkorová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48"/>
      <c r="B119" s="149"/>
      <c r="C119" s="150" t="s">
        <v>104</v>
      </c>
      <c r="D119" s="151" t="s">
        <v>60</v>
      </c>
      <c r="E119" s="151" t="s">
        <v>56</v>
      </c>
      <c r="F119" s="151" t="s">
        <v>57</v>
      </c>
      <c r="G119" s="151" t="s">
        <v>105</v>
      </c>
      <c r="H119" s="151" t="s">
        <v>106</v>
      </c>
      <c r="I119" s="151" t="s">
        <v>107</v>
      </c>
      <c r="J119" s="151" t="s">
        <v>96</v>
      </c>
      <c r="K119" s="152" t="s">
        <v>108</v>
      </c>
      <c r="L119" s="153"/>
      <c r="M119" s="86" t="s">
        <v>1</v>
      </c>
      <c r="N119" s="87" t="s">
        <v>39</v>
      </c>
      <c r="O119" s="87" t="s">
        <v>109</v>
      </c>
      <c r="P119" s="87" t="s">
        <v>110</v>
      </c>
      <c r="Q119" s="87" t="s">
        <v>111</v>
      </c>
      <c r="R119" s="87" t="s">
        <v>112</v>
      </c>
      <c r="S119" s="87" t="s">
        <v>113</v>
      </c>
      <c r="T119" s="88" t="s">
        <v>114</v>
      </c>
      <c r="U119" s="148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8"/>
      <c r="B120" s="39"/>
      <c r="C120" s="93" t="s">
        <v>115</v>
      </c>
      <c r="D120" s="38"/>
      <c r="E120" s="38"/>
      <c r="F120" s="38"/>
      <c r="G120" s="38"/>
      <c r="H120" s="38"/>
      <c r="I120" s="38"/>
      <c r="J120" s="154">
        <f>BK120</f>
        <v>0</v>
      </c>
      <c r="K120" s="38"/>
      <c r="L120" s="39"/>
      <c r="M120" s="89"/>
      <c r="N120" s="73"/>
      <c r="O120" s="90"/>
      <c r="P120" s="155">
        <f>P121</f>
        <v>0</v>
      </c>
      <c r="Q120" s="90"/>
      <c r="R120" s="155">
        <f>R121</f>
        <v>0</v>
      </c>
      <c r="S120" s="90"/>
      <c r="T120" s="156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74</v>
      </c>
      <c r="AU120" s="19" t="s">
        <v>98</v>
      </c>
      <c r="BK120" s="157">
        <f>BK121</f>
        <v>0</v>
      </c>
    </row>
    <row r="121" s="12" customFormat="1" ht="25.92" customHeight="1">
      <c r="A121" s="12"/>
      <c r="B121" s="158"/>
      <c r="C121" s="12"/>
      <c r="D121" s="159" t="s">
        <v>74</v>
      </c>
      <c r="E121" s="160" t="s">
        <v>116</v>
      </c>
      <c r="F121" s="160" t="s">
        <v>117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P122+P126+P131</f>
        <v>0</v>
      </c>
      <c r="Q121" s="164"/>
      <c r="R121" s="165">
        <f>R122+R126+R131</f>
        <v>0</v>
      </c>
      <c r="S121" s="164"/>
      <c r="T121" s="166">
        <f>T122+T126+T131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118</v>
      </c>
      <c r="AT121" s="167" t="s">
        <v>74</v>
      </c>
      <c r="AU121" s="167" t="s">
        <v>75</v>
      </c>
      <c r="AY121" s="159" t="s">
        <v>119</v>
      </c>
      <c r="BK121" s="168">
        <f>BK122+BK126+BK131</f>
        <v>0</v>
      </c>
    </row>
    <row r="122" s="12" customFormat="1" ht="22.8" customHeight="1">
      <c r="A122" s="12"/>
      <c r="B122" s="158"/>
      <c r="C122" s="12"/>
      <c r="D122" s="159" t="s">
        <v>74</v>
      </c>
      <c r="E122" s="169" t="s">
        <v>120</v>
      </c>
      <c r="F122" s="169" t="s">
        <v>121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SUM(P123:P125)</f>
        <v>0</v>
      </c>
      <c r="Q122" s="164"/>
      <c r="R122" s="165">
        <f>SUM(R123:R125)</f>
        <v>0</v>
      </c>
      <c r="S122" s="164"/>
      <c r="T122" s="166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118</v>
      </c>
      <c r="AT122" s="167" t="s">
        <v>74</v>
      </c>
      <c r="AU122" s="167" t="s">
        <v>83</v>
      </c>
      <c r="AY122" s="159" t="s">
        <v>119</v>
      </c>
      <c r="BK122" s="168">
        <f>SUM(BK123:BK125)</f>
        <v>0</v>
      </c>
    </row>
    <row r="123" s="2" customFormat="1" ht="24.15" customHeight="1">
      <c r="A123" s="38"/>
      <c r="B123" s="171"/>
      <c r="C123" s="172" t="s">
        <v>83</v>
      </c>
      <c r="D123" s="172" t="s">
        <v>122</v>
      </c>
      <c r="E123" s="173" t="s">
        <v>123</v>
      </c>
      <c r="F123" s="174" t="s">
        <v>124</v>
      </c>
      <c r="G123" s="175" t="s">
        <v>125</v>
      </c>
      <c r="H123" s="176">
        <v>1</v>
      </c>
      <c r="I123" s="177"/>
      <c r="J123" s="178">
        <f>ROUND(I123*H123,2)</f>
        <v>0</v>
      </c>
      <c r="K123" s="174" t="s">
        <v>126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127</v>
      </c>
      <c r="AT123" s="183" t="s">
        <v>122</v>
      </c>
      <c r="AU123" s="183" t="s">
        <v>85</v>
      </c>
      <c r="AY123" s="19" t="s">
        <v>119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9" t="s">
        <v>83</v>
      </c>
      <c r="BK123" s="184">
        <f>ROUND(I123*H123,2)</f>
        <v>0</v>
      </c>
      <c r="BL123" s="19" t="s">
        <v>127</v>
      </c>
      <c r="BM123" s="183" t="s">
        <v>128</v>
      </c>
    </row>
    <row r="124" s="2" customFormat="1" ht="24.15" customHeight="1">
      <c r="A124" s="38"/>
      <c r="B124" s="171"/>
      <c r="C124" s="172" t="s">
        <v>85</v>
      </c>
      <c r="D124" s="172" t="s">
        <v>122</v>
      </c>
      <c r="E124" s="173" t="s">
        <v>129</v>
      </c>
      <c r="F124" s="174" t="s">
        <v>130</v>
      </c>
      <c r="G124" s="175" t="s">
        <v>125</v>
      </c>
      <c r="H124" s="176">
        <v>1</v>
      </c>
      <c r="I124" s="177"/>
      <c r="J124" s="178">
        <f>ROUND(I124*H124,2)</f>
        <v>0</v>
      </c>
      <c r="K124" s="174" t="s">
        <v>126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127</v>
      </c>
      <c r="AT124" s="183" t="s">
        <v>122</v>
      </c>
      <c r="AU124" s="183" t="s">
        <v>85</v>
      </c>
      <c r="AY124" s="19" t="s">
        <v>119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83</v>
      </c>
      <c r="BK124" s="184">
        <f>ROUND(I124*H124,2)</f>
        <v>0</v>
      </c>
      <c r="BL124" s="19" t="s">
        <v>127</v>
      </c>
      <c r="BM124" s="183" t="s">
        <v>131</v>
      </c>
    </row>
    <row r="125" s="2" customFormat="1" ht="24.15" customHeight="1">
      <c r="A125" s="38"/>
      <c r="B125" s="171"/>
      <c r="C125" s="172" t="s">
        <v>132</v>
      </c>
      <c r="D125" s="172" t="s">
        <v>122</v>
      </c>
      <c r="E125" s="173" t="s">
        <v>133</v>
      </c>
      <c r="F125" s="174" t="s">
        <v>134</v>
      </c>
      <c r="G125" s="175" t="s">
        <v>125</v>
      </c>
      <c r="H125" s="176">
        <v>1</v>
      </c>
      <c r="I125" s="177"/>
      <c r="J125" s="178">
        <f>ROUND(I125*H125,2)</f>
        <v>0</v>
      </c>
      <c r="K125" s="174" t="s">
        <v>126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127</v>
      </c>
      <c r="AT125" s="183" t="s">
        <v>122</v>
      </c>
      <c r="AU125" s="183" t="s">
        <v>85</v>
      </c>
      <c r="AY125" s="19" t="s">
        <v>119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83</v>
      </c>
      <c r="BK125" s="184">
        <f>ROUND(I125*H125,2)</f>
        <v>0</v>
      </c>
      <c r="BL125" s="19" t="s">
        <v>127</v>
      </c>
      <c r="BM125" s="183" t="s">
        <v>135</v>
      </c>
    </row>
    <row r="126" s="12" customFormat="1" ht="22.8" customHeight="1">
      <c r="A126" s="12"/>
      <c r="B126" s="158"/>
      <c r="C126" s="12"/>
      <c r="D126" s="159" t="s">
        <v>74</v>
      </c>
      <c r="E126" s="169" t="s">
        <v>136</v>
      </c>
      <c r="F126" s="169" t="s">
        <v>137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SUM(P127:P130)</f>
        <v>0</v>
      </c>
      <c r="Q126" s="164"/>
      <c r="R126" s="165">
        <f>SUM(R127:R130)</f>
        <v>0</v>
      </c>
      <c r="S126" s="164"/>
      <c r="T126" s="166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118</v>
      </c>
      <c r="AT126" s="167" t="s">
        <v>74</v>
      </c>
      <c r="AU126" s="167" t="s">
        <v>83</v>
      </c>
      <c r="AY126" s="159" t="s">
        <v>119</v>
      </c>
      <c r="BK126" s="168">
        <f>SUM(BK127:BK130)</f>
        <v>0</v>
      </c>
    </row>
    <row r="127" s="2" customFormat="1" ht="16.5" customHeight="1">
      <c r="A127" s="38"/>
      <c r="B127" s="171"/>
      <c r="C127" s="172" t="s">
        <v>138</v>
      </c>
      <c r="D127" s="172" t="s">
        <v>122</v>
      </c>
      <c r="E127" s="173" t="s">
        <v>139</v>
      </c>
      <c r="F127" s="174" t="s">
        <v>137</v>
      </c>
      <c r="G127" s="175" t="s">
        <v>125</v>
      </c>
      <c r="H127" s="176">
        <v>1</v>
      </c>
      <c r="I127" s="177"/>
      <c r="J127" s="178">
        <f>ROUND(I127*H127,2)</f>
        <v>0</v>
      </c>
      <c r="K127" s="174" t="s">
        <v>126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127</v>
      </c>
      <c r="AT127" s="183" t="s">
        <v>122</v>
      </c>
      <c r="AU127" s="183" t="s">
        <v>85</v>
      </c>
      <c r="AY127" s="19" t="s">
        <v>119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83</v>
      </c>
      <c r="BK127" s="184">
        <f>ROUND(I127*H127,2)</f>
        <v>0</v>
      </c>
      <c r="BL127" s="19" t="s">
        <v>127</v>
      </c>
      <c r="BM127" s="183" t="s">
        <v>140</v>
      </c>
    </row>
    <row r="128" s="2" customFormat="1" ht="16.5" customHeight="1">
      <c r="A128" s="38"/>
      <c r="B128" s="171"/>
      <c r="C128" s="172" t="s">
        <v>118</v>
      </c>
      <c r="D128" s="172" t="s">
        <v>122</v>
      </c>
      <c r="E128" s="173" t="s">
        <v>141</v>
      </c>
      <c r="F128" s="174" t="s">
        <v>142</v>
      </c>
      <c r="G128" s="175" t="s">
        <v>125</v>
      </c>
      <c r="H128" s="176">
        <v>1</v>
      </c>
      <c r="I128" s="177"/>
      <c r="J128" s="178">
        <f>ROUND(I128*H128,2)</f>
        <v>0</v>
      </c>
      <c r="K128" s="174" t="s">
        <v>126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127</v>
      </c>
      <c r="AT128" s="183" t="s">
        <v>122</v>
      </c>
      <c r="AU128" s="183" t="s">
        <v>85</v>
      </c>
      <c r="AY128" s="19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127</v>
      </c>
      <c r="BM128" s="183" t="s">
        <v>143</v>
      </c>
    </row>
    <row r="129" s="2" customFormat="1" ht="62.7" customHeight="1">
      <c r="A129" s="38"/>
      <c r="B129" s="171"/>
      <c r="C129" s="172" t="s">
        <v>144</v>
      </c>
      <c r="D129" s="172" t="s">
        <v>122</v>
      </c>
      <c r="E129" s="173" t="s">
        <v>145</v>
      </c>
      <c r="F129" s="174" t="s">
        <v>146</v>
      </c>
      <c r="G129" s="175" t="s">
        <v>125</v>
      </c>
      <c r="H129" s="176">
        <v>1</v>
      </c>
      <c r="I129" s="177"/>
      <c r="J129" s="178">
        <f>ROUND(I129*H129,2)</f>
        <v>0</v>
      </c>
      <c r="K129" s="174" t="s">
        <v>126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127</v>
      </c>
      <c r="AT129" s="183" t="s">
        <v>122</v>
      </c>
      <c r="AU129" s="183" t="s">
        <v>85</v>
      </c>
      <c r="AY129" s="19" t="s">
        <v>119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83</v>
      </c>
      <c r="BK129" s="184">
        <f>ROUND(I129*H129,2)</f>
        <v>0</v>
      </c>
      <c r="BL129" s="19" t="s">
        <v>127</v>
      </c>
      <c r="BM129" s="183" t="s">
        <v>147</v>
      </c>
    </row>
    <row r="130" s="2" customFormat="1" ht="16.5" customHeight="1">
      <c r="A130" s="38"/>
      <c r="B130" s="171"/>
      <c r="C130" s="172" t="s">
        <v>148</v>
      </c>
      <c r="D130" s="172" t="s">
        <v>122</v>
      </c>
      <c r="E130" s="173" t="s">
        <v>149</v>
      </c>
      <c r="F130" s="174" t="s">
        <v>150</v>
      </c>
      <c r="G130" s="175" t="s">
        <v>125</v>
      </c>
      <c r="H130" s="176">
        <v>1</v>
      </c>
      <c r="I130" s="177"/>
      <c r="J130" s="178">
        <f>ROUND(I130*H130,2)</f>
        <v>0</v>
      </c>
      <c r="K130" s="174" t="s">
        <v>126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127</v>
      </c>
      <c r="AT130" s="183" t="s">
        <v>122</v>
      </c>
      <c r="AU130" s="183" t="s">
        <v>85</v>
      </c>
      <c r="AY130" s="19" t="s">
        <v>119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127</v>
      </c>
      <c r="BM130" s="183" t="s">
        <v>151</v>
      </c>
    </row>
    <row r="131" s="12" customFormat="1" ht="22.8" customHeight="1">
      <c r="A131" s="12"/>
      <c r="B131" s="158"/>
      <c r="C131" s="12"/>
      <c r="D131" s="159" t="s">
        <v>74</v>
      </c>
      <c r="E131" s="169" t="s">
        <v>152</v>
      </c>
      <c r="F131" s="169" t="s">
        <v>153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SUM(P132:P134)</f>
        <v>0</v>
      </c>
      <c r="Q131" s="164"/>
      <c r="R131" s="165">
        <f>SUM(R132:R134)</f>
        <v>0</v>
      </c>
      <c r="S131" s="164"/>
      <c r="T131" s="166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118</v>
      </c>
      <c r="AT131" s="167" t="s">
        <v>74</v>
      </c>
      <c r="AU131" s="167" t="s">
        <v>83</v>
      </c>
      <c r="AY131" s="159" t="s">
        <v>119</v>
      </c>
      <c r="BK131" s="168">
        <f>SUM(BK132:BK134)</f>
        <v>0</v>
      </c>
    </row>
    <row r="132" s="2" customFormat="1" ht="16.5" customHeight="1">
      <c r="A132" s="38"/>
      <c r="B132" s="171"/>
      <c r="C132" s="172" t="s">
        <v>154</v>
      </c>
      <c r="D132" s="172" t="s">
        <v>122</v>
      </c>
      <c r="E132" s="173" t="s">
        <v>155</v>
      </c>
      <c r="F132" s="174" t="s">
        <v>156</v>
      </c>
      <c r="G132" s="175" t="s">
        <v>125</v>
      </c>
      <c r="H132" s="176">
        <v>1</v>
      </c>
      <c r="I132" s="177"/>
      <c r="J132" s="178">
        <f>ROUND(I132*H132,2)</f>
        <v>0</v>
      </c>
      <c r="K132" s="174" t="s">
        <v>126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127</v>
      </c>
      <c r="AT132" s="183" t="s">
        <v>122</v>
      </c>
      <c r="AU132" s="183" t="s">
        <v>85</v>
      </c>
      <c r="AY132" s="19" t="s">
        <v>119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83</v>
      </c>
      <c r="BK132" s="184">
        <f>ROUND(I132*H132,2)</f>
        <v>0</v>
      </c>
      <c r="BL132" s="19" t="s">
        <v>127</v>
      </c>
      <c r="BM132" s="183" t="s">
        <v>157</v>
      </c>
    </row>
    <row r="133" s="2" customFormat="1" ht="16.5" customHeight="1">
      <c r="A133" s="38"/>
      <c r="B133" s="171"/>
      <c r="C133" s="172" t="s">
        <v>158</v>
      </c>
      <c r="D133" s="172" t="s">
        <v>122</v>
      </c>
      <c r="E133" s="173" t="s">
        <v>159</v>
      </c>
      <c r="F133" s="174" t="s">
        <v>160</v>
      </c>
      <c r="G133" s="175" t="s">
        <v>125</v>
      </c>
      <c r="H133" s="176">
        <v>1</v>
      </c>
      <c r="I133" s="177"/>
      <c r="J133" s="178">
        <f>ROUND(I133*H133,2)</f>
        <v>0</v>
      </c>
      <c r="K133" s="174" t="s">
        <v>126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127</v>
      </c>
      <c r="AT133" s="183" t="s">
        <v>122</v>
      </c>
      <c r="AU133" s="183" t="s">
        <v>85</v>
      </c>
      <c r="AY133" s="19" t="s">
        <v>119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83</v>
      </c>
      <c r="BK133" s="184">
        <f>ROUND(I133*H133,2)</f>
        <v>0</v>
      </c>
      <c r="BL133" s="19" t="s">
        <v>127</v>
      </c>
      <c r="BM133" s="183" t="s">
        <v>161</v>
      </c>
    </row>
    <row r="134" s="2" customFormat="1" ht="37.8" customHeight="1">
      <c r="A134" s="38"/>
      <c r="B134" s="171"/>
      <c r="C134" s="172" t="s">
        <v>162</v>
      </c>
      <c r="D134" s="172" t="s">
        <v>122</v>
      </c>
      <c r="E134" s="173" t="s">
        <v>163</v>
      </c>
      <c r="F134" s="174" t="s">
        <v>164</v>
      </c>
      <c r="G134" s="175" t="s">
        <v>125</v>
      </c>
      <c r="H134" s="176">
        <v>4</v>
      </c>
      <c r="I134" s="177"/>
      <c r="J134" s="178">
        <f>ROUND(I134*H134,2)</f>
        <v>0</v>
      </c>
      <c r="K134" s="174" t="s">
        <v>126</v>
      </c>
      <c r="L134" s="39"/>
      <c r="M134" s="185" t="s">
        <v>1</v>
      </c>
      <c r="N134" s="186" t="s">
        <v>40</v>
      </c>
      <c r="O134" s="187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127</v>
      </c>
      <c r="AT134" s="183" t="s">
        <v>122</v>
      </c>
      <c r="AU134" s="183" t="s">
        <v>85</v>
      </c>
      <c r="AY134" s="19" t="s">
        <v>119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127</v>
      </c>
      <c r="BM134" s="183" t="s">
        <v>165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19:K1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89</v>
      </c>
      <c r="L4" s="22"/>
      <c r="M4" s="120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1" t="str">
        <f>'Rekapitulace stavby'!K6</f>
        <v>REVITALIZACE VNITROBLOKU ZA BYTOVÝMI DOMY čp.132, 134 A 135, PŘELOUČ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90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166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18. 4. 2024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tr">
        <f>IF('Rekapitulace stavby'!E11="","",'Rekapitulace stavby'!E11)</f>
        <v xml:space="preserve"> </v>
      </c>
      <c r="F15" s="38"/>
      <c r="G15" s="38"/>
      <c r="H15" s="38"/>
      <c r="I15" s="32" t="s">
        <v>27</v>
      </c>
      <c r="J15" s="27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tr">
        <f>IF('Rekapitulace stavby'!E17="","",'Rekapitulace stavby'!E17)</f>
        <v xml:space="preserve"> </v>
      </c>
      <c r="F21" s="38"/>
      <c r="G21" s="38"/>
      <c r="H21" s="38"/>
      <c r="I21" s="32" t="s">
        <v>27</v>
      </c>
      <c r="J21" s="27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">
        <v>33</v>
      </c>
      <c r="F24" s="38"/>
      <c r="G24" s="38"/>
      <c r="H24" s="38"/>
      <c r="I24" s="32" t="s">
        <v>27</v>
      </c>
      <c r="J24" s="27" t="s">
        <v>1</v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34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2" t="s">
        <v>40</v>
      </c>
      <c r="F33" s="127">
        <f>ROUND((SUM(BE125:BE440)),  2)</f>
        <v>0</v>
      </c>
      <c r="G33" s="38"/>
      <c r="H33" s="38"/>
      <c r="I33" s="128">
        <v>0.20999999999999999</v>
      </c>
      <c r="J33" s="127">
        <f>ROUND(((SUM(BE125:BE440))*I33),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41</v>
      </c>
      <c r="F34" s="127">
        <f>ROUND((SUM(BF125:BF440)),  2)</f>
        <v>0</v>
      </c>
      <c r="G34" s="38"/>
      <c r="H34" s="38"/>
      <c r="I34" s="128">
        <v>0.12</v>
      </c>
      <c r="J34" s="127">
        <f>ROUND(((SUM(BF125:BF440))*I34),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42</v>
      </c>
      <c r="F35" s="127">
        <f>ROUND((SUM(BG125:BG440)),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43</v>
      </c>
      <c r="F36" s="127">
        <f>ROUND((SUM(BH125:BH440)),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44</v>
      </c>
      <c r="F37" s="127">
        <f>ROUND((SUM(BI125:BI440)),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1" t="str">
        <f>E7</f>
        <v>REVITALIZACE VNITROBLOKU ZA BYTOVÝMI DOMY čp.132, 134 A 135, PŘELOUČ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101 - CHODNÍKY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Přelouč</v>
      </c>
      <c r="G89" s="38"/>
      <c r="H89" s="38"/>
      <c r="I89" s="32" t="s">
        <v>22</v>
      </c>
      <c r="J89" s="69" t="str">
        <f>IF(J12="","",J12)</f>
        <v>18. 4. 2024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38"/>
      <c r="E91" s="38"/>
      <c r="F91" s="27" t="str">
        <f>E15</f>
        <v xml:space="preserve"> </v>
      </c>
      <c r="G91" s="38"/>
      <c r="H91" s="38"/>
      <c r="I91" s="32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>Sýkorová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95</v>
      </c>
      <c r="D94" s="129"/>
      <c r="E94" s="129"/>
      <c r="F94" s="129"/>
      <c r="G94" s="129"/>
      <c r="H94" s="129"/>
      <c r="I94" s="129"/>
      <c r="J94" s="138" t="s">
        <v>96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97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98</v>
      </c>
    </row>
    <row r="97" s="9" customFormat="1" ht="24.96" customHeight="1">
      <c r="A97" s="9"/>
      <c r="B97" s="140"/>
      <c r="C97" s="9"/>
      <c r="D97" s="141" t="s">
        <v>167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168</v>
      </c>
      <c r="E98" s="146"/>
      <c r="F98" s="146"/>
      <c r="G98" s="146"/>
      <c r="H98" s="146"/>
      <c r="I98" s="146"/>
      <c r="J98" s="147">
        <f>J127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169</v>
      </c>
      <c r="E99" s="146"/>
      <c r="F99" s="146"/>
      <c r="G99" s="146"/>
      <c r="H99" s="146"/>
      <c r="I99" s="146"/>
      <c r="J99" s="147">
        <f>J245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170</v>
      </c>
      <c r="E100" s="146"/>
      <c r="F100" s="146"/>
      <c r="G100" s="146"/>
      <c r="H100" s="146"/>
      <c r="I100" s="146"/>
      <c r="J100" s="147">
        <f>J252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171</v>
      </c>
      <c r="E101" s="146"/>
      <c r="F101" s="146"/>
      <c r="G101" s="146"/>
      <c r="H101" s="146"/>
      <c r="I101" s="146"/>
      <c r="J101" s="147">
        <f>J322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172</v>
      </c>
      <c r="E102" s="146"/>
      <c r="F102" s="146"/>
      <c r="G102" s="146"/>
      <c r="H102" s="146"/>
      <c r="I102" s="146"/>
      <c r="J102" s="147">
        <f>J323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173</v>
      </c>
      <c r="E103" s="146"/>
      <c r="F103" s="146"/>
      <c r="G103" s="146"/>
      <c r="H103" s="146"/>
      <c r="I103" s="146"/>
      <c r="J103" s="147">
        <f>J345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174</v>
      </c>
      <c r="E104" s="146"/>
      <c r="F104" s="146"/>
      <c r="G104" s="146"/>
      <c r="H104" s="146"/>
      <c r="I104" s="146"/>
      <c r="J104" s="147">
        <f>J397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175</v>
      </c>
      <c r="E105" s="146"/>
      <c r="F105" s="146"/>
      <c r="G105" s="146"/>
      <c r="H105" s="146"/>
      <c r="I105" s="146"/>
      <c r="J105" s="147">
        <f>J439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103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38"/>
      <c r="D115" s="38"/>
      <c r="E115" s="121" t="str">
        <f>E7</f>
        <v>REVITALIZACE VNITROBLOKU ZA BYTOVÝMI DOMY čp.132, 134 A 135, PŘELOUČ</v>
      </c>
      <c r="F115" s="32"/>
      <c r="G115" s="32"/>
      <c r="H115" s="32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90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SO 101 - CHODNÍKY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F12</f>
        <v>Přelouč</v>
      </c>
      <c r="G119" s="38"/>
      <c r="H119" s="38"/>
      <c r="I119" s="32" t="s">
        <v>22</v>
      </c>
      <c r="J119" s="69" t="str">
        <f>IF(J12="","",J12)</f>
        <v>18. 4. 2024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38"/>
      <c r="E121" s="38"/>
      <c r="F121" s="27" t="str">
        <f>E15</f>
        <v xml:space="preserve"> </v>
      </c>
      <c r="G121" s="38"/>
      <c r="H121" s="38"/>
      <c r="I121" s="32" t="s">
        <v>30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38"/>
      <c r="E122" s="38"/>
      <c r="F122" s="27" t="str">
        <f>IF(E18="","",E18)</f>
        <v>Vyplň údaj</v>
      </c>
      <c r="G122" s="38"/>
      <c r="H122" s="38"/>
      <c r="I122" s="32" t="s">
        <v>32</v>
      </c>
      <c r="J122" s="36" t="str">
        <f>E24</f>
        <v>Sýkorová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104</v>
      </c>
      <c r="D124" s="151" t="s">
        <v>60</v>
      </c>
      <c r="E124" s="151" t="s">
        <v>56</v>
      </c>
      <c r="F124" s="151" t="s">
        <v>57</v>
      </c>
      <c r="G124" s="151" t="s">
        <v>105</v>
      </c>
      <c r="H124" s="151" t="s">
        <v>106</v>
      </c>
      <c r="I124" s="151" t="s">
        <v>107</v>
      </c>
      <c r="J124" s="151" t="s">
        <v>96</v>
      </c>
      <c r="K124" s="152" t="s">
        <v>108</v>
      </c>
      <c r="L124" s="153"/>
      <c r="M124" s="86" t="s">
        <v>1</v>
      </c>
      <c r="N124" s="87" t="s">
        <v>39</v>
      </c>
      <c r="O124" s="87" t="s">
        <v>109</v>
      </c>
      <c r="P124" s="87" t="s">
        <v>110</v>
      </c>
      <c r="Q124" s="87" t="s">
        <v>111</v>
      </c>
      <c r="R124" s="87" t="s">
        <v>112</v>
      </c>
      <c r="S124" s="87" t="s">
        <v>113</v>
      </c>
      <c r="T124" s="88" t="s">
        <v>114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115</v>
      </c>
      <c r="D125" s="38"/>
      <c r="E125" s="38"/>
      <c r="F125" s="38"/>
      <c r="G125" s="38"/>
      <c r="H125" s="38"/>
      <c r="I125" s="38"/>
      <c r="J125" s="154">
        <f>BK125</f>
        <v>0</v>
      </c>
      <c r="K125" s="38"/>
      <c r="L125" s="39"/>
      <c r="M125" s="89"/>
      <c r="N125" s="73"/>
      <c r="O125" s="90"/>
      <c r="P125" s="155">
        <f>P126</f>
        <v>0</v>
      </c>
      <c r="Q125" s="90"/>
      <c r="R125" s="155">
        <f>R126</f>
        <v>420.82714056999998</v>
      </c>
      <c r="S125" s="90"/>
      <c r="T125" s="156">
        <f>T126</f>
        <v>348.11259999999999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74</v>
      </c>
      <c r="AU125" s="19" t="s">
        <v>98</v>
      </c>
      <c r="BK125" s="157">
        <f>BK126</f>
        <v>0</v>
      </c>
    </row>
    <row r="126" s="12" customFormat="1" ht="25.92" customHeight="1">
      <c r="A126" s="12"/>
      <c r="B126" s="158"/>
      <c r="C126" s="12"/>
      <c r="D126" s="159" t="s">
        <v>74</v>
      </c>
      <c r="E126" s="160" t="s">
        <v>176</v>
      </c>
      <c r="F126" s="160" t="s">
        <v>177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P127+P245+P252+P322+P323+P345+P397+P439</f>
        <v>0</v>
      </c>
      <c r="Q126" s="164"/>
      <c r="R126" s="165">
        <f>R127+R245+R252+R322+R323+R345+R397+R439</f>
        <v>420.82714056999998</v>
      </c>
      <c r="S126" s="164"/>
      <c r="T126" s="166">
        <f>T127+T245+T252+T322+T323+T345+T397+T439</f>
        <v>348.11259999999999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75</v>
      </c>
      <c r="AY126" s="159" t="s">
        <v>119</v>
      </c>
      <c r="BK126" s="168">
        <f>BK127+BK245+BK252+BK322+BK323+BK345+BK397+BK439</f>
        <v>0</v>
      </c>
    </row>
    <row r="127" s="12" customFormat="1" ht="22.8" customHeight="1">
      <c r="A127" s="12"/>
      <c r="B127" s="158"/>
      <c r="C127" s="12"/>
      <c r="D127" s="159" t="s">
        <v>74</v>
      </c>
      <c r="E127" s="169" t="s">
        <v>83</v>
      </c>
      <c r="F127" s="169" t="s">
        <v>178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SUM(P128:P244)</f>
        <v>0</v>
      </c>
      <c r="Q127" s="164"/>
      <c r="R127" s="165">
        <f>SUM(R128:R244)</f>
        <v>39.318349000000005</v>
      </c>
      <c r="S127" s="164"/>
      <c r="T127" s="166">
        <f>SUM(T128:T244)</f>
        <v>344.03660000000002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83</v>
      </c>
      <c r="AY127" s="159" t="s">
        <v>119</v>
      </c>
      <c r="BK127" s="168">
        <f>SUM(BK128:BK244)</f>
        <v>0</v>
      </c>
    </row>
    <row r="128" s="2" customFormat="1" ht="16.5" customHeight="1">
      <c r="A128" s="38"/>
      <c r="B128" s="171"/>
      <c r="C128" s="172" t="s">
        <v>83</v>
      </c>
      <c r="D128" s="172" t="s">
        <v>122</v>
      </c>
      <c r="E128" s="173" t="s">
        <v>179</v>
      </c>
      <c r="F128" s="174" t="s">
        <v>180</v>
      </c>
      <c r="G128" s="175" t="s">
        <v>181</v>
      </c>
      <c r="H128" s="176">
        <v>2</v>
      </c>
      <c r="I128" s="177"/>
      <c r="J128" s="178">
        <f>ROUND(I128*H128,2)</f>
        <v>0</v>
      </c>
      <c r="K128" s="174" t="s">
        <v>126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138</v>
      </c>
      <c r="AT128" s="183" t="s">
        <v>122</v>
      </c>
      <c r="AU128" s="183" t="s">
        <v>85</v>
      </c>
      <c r="AY128" s="19" t="s">
        <v>119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83</v>
      </c>
      <c r="BK128" s="184">
        <f>ROUND(I128*H128,2)</f>
        <v>0</v>
      </c>
      <c r="BL128" s="19" t="s">
        <v>138</v>
      </c>
      <c r="BM128" s="183" t="s">
        <v>182</v>
      </c>
    </row>
    <row r="129" s="13" customFormat="1">
      <c r="A129" s="13"/>
      <c r="B129" s="190"/>
      <c r="C129" s="13"/>
      <c r="D129" s="191" t="s">
        <v>183</v>
      </c>
      <c r="E129" s="192" t="s">
        <v>1</v>
      </c>
      <c r="F129" s="193" t="s">
        <v>85</v>
      </c>
      <c r="G129" s="13"/>
      <c r="H129" s="194">
        <v>2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183</v>
      </c>
      <c r="AU129" s="192" t="s">
        <v>85</v>
      </c>
      <c r="AV129" s="13" t="s">
        <v>85</v>
      </c>
      <c r="AW129" s="13" t="s">
        <v>31</v>
      </c>
      <c r="AX129" s="13" t="s">
        <v>83</v>
      </c>
      <c r="AY129" s="192" t="s">
        <v>119</v>
      </c>
    </row>
    <row r="130" s="2" customFormat="1" ht="16.5" customHeight="1">
      <c r="A130" s="38"/>
      <c r="B130" s="171"/>
      <c r="C130" s="172" t="s">
        <v>85</v>
      </c>
      <c r="D130" s="172" t="s">
        <v>122</v>
      </c>
      <c r="E130" s="173" t="s">
        <v>184</v>
      </c>
      <c r="F130" s="174" t="s">
        <v>185</v>
      </c>
      <c r="G130" s="175" t="s">
        <v>181</v>
      </c>
      <c r="H130" s="176">
        <v>15</v>
      </c>
      <c r="I130" s="177"/>
      <c r="J130" s="178">
        <f>ROUND(I130*H130,2)</f>
        <v>0</v>
      </c>
      <c r="K130" s="174" t="s">
        <v>126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138</v>
      </c>
      <c r="AT130" s="183" t="s">
        <v>122</v>
      </c>
      <c r="AU130" s="183" t="s">
        <v>85</v>
      </c>
      <c r="AY130" s="19" t="s">
        <v>119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83</v>
      </c>
      <c r="BK130" s="184">
        <f>ROUND(I130*H130,2)</f>
        <v>0</v>
      </c>
      <c r="BL130" s="19" t="s">
        <v>138</v>
      </c>
      <c r="BM130" s="183" t="s">
        <v>186</v>
      </c>
    </row>
    <row r="131" s="2" customFormat="1" ht="24.15" customHeight="1">
      <c r="A131" s="38"/>
      <c r="B131" s="171"/>
      <c r="C131" s="172" t="s">
        <v>132</v>
      </c>
      <c r="D131" s="172" t="s">
        <v>122</v>
      </c>
      <c r="E131" s="173" t="s">
        <v>187</v>
      </c>
      <c r="F131" s="174" t="s">
        <v>188</v>
      </c>
      <c r="G131" s="175" t="s">
        <v>189</v>
      </c>
      <c r="H131" s="176">
        <v>54.299999999999997</v>
      </c>
      <c r="I131" s="177"/>
      <c r="J131" s="178">
        <f>ROUND(I131*H131,2)</f>
        <v>0</v>
      </c>
      <c r="K131" s="174" t="s">
        <v>126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138</v>
      </c>
      <c r="AT131" s="183" t="s">
        <v>122</v>
      </c>
      <c r="AU131" s="183" t="s">
        <v>85</v>
      </c>
      <c r="AY131" s="19" t="s">
        <v>119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83</v>
      </c>
      <c r="BK131" s="184">
        <f>ROUND(I131*H131,2)</f>
        <v>0</v>
      </c>
      <c r="BL131" s="19" t="s">
        <v>138</v>
      </c>
      <c r="BM131" s="183" t="s">
        <v>190</v>
      </c>
    </row>
    <row r="132" s="14" customFormat="1">
      <c r="A132" s="14"/>
      <c r="B132" s="199"/>
      <c r="C132" s="14"/>
      <c r="D132" s="191" t="s">
        <v>183</v>
      </c>
      <c r="E132" s="200" t="s">
        <v>1</v>
      </c>
      <c r="F132" s="201" t="s">
        <v>191</v>
      </c>
      <c r="G132" s="14"/>
      <c r="H132" s="200" t="s">
        <v>1</v>
      </c>
      <c r="I132" s="202"/>
      <c r="J132" s="14"/>
      <c r="K132" s="14"/>
      <c r="L132" s="199"/>
      <c r="M132" s="203"/>
      <c r="N132" s="204"/>
      <c r="O132" s="204"/>
      <c r="P132" s="204"/>
      <c r="Q132" s="204"/>
      <c r="R132" s="204"/>
      <c r="S132" s="204"/>
      <c r="T132" s="20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0" t="s">
        <v>183</v>
      </c>
      <c r="AU132" s="200" t="s">
        <v>85</v>
      </c>
      <c r="AV132" s="14" t="s">
        <v>83</v>
      </c>
      <c r="AW132" s="14" t="s">
        <v>31</v>
      </c>
      <c r="AX132" s="14" t="s">
        <v>75</v>
      </c>
      <c r="AY132" s="200" t="s">
        <v>119</v>
      </c>
    </row>
    <row r="133" s="13" customFormat="1">
      <c r="A133" s="13"/>
      <c r="B133" s="190"/>
      <c r="C133" s="13"/>
      <c r="D133" s="191" t="s">
        <v>183</v>
      </c>
      <c r="E133" s="192" t="s">
        <v>1</v>
      </c>
      <c r="F133" s="193" t="s">
        <v>192</v>
      </c>
      <c r="G133" s="13"/>
      <c r="H133" s="194">
        <v>54.299999999999997</v>
      </c>
      <c r="I133" s="195"/>
      <c r="J133" s="13"/>
      <c r="K133" s="13"/>
      <c r="L133" s="190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183</v>
      </c>
      <c r="AU133" s="192" t="s">
        <v>85</v>
      </c>
      <c r="AV133" s="13" t="s">
        <v>85</v>
      </c>
      <c r="AW133" s="13" t="s">
        <v>31</v>
      </c>
      <c r="AX133" s="13" t="s">
        <v>83</v>
      </c>
      <c r="AY133" s="192" t="s">
        <v>119</v>
      </c>
    </row>
    <row r="134" s="2" customFormat="1" ht="24.15" customHeight="1">
      <c r="A134" s="38"/>
      <c r="B134" s="171"/>
      <c r="C134" s="172" t="s">
        <v>138</v>
      </c>
      <c r="D134" s="172" t="s">
        <v>122</v>
      </c>
      <c r="E134" s="173" t="s">
        <v>193</v>
      </c>
      <c r="F134" s="174" t="s">
        <v>194</v>
      </c>
      <c r="G134" s="175" t="s">
        <v>189</v>
      </c>
      <c r="H134" s="176">
        <v>201.5</v>
      </c>
      <c r="I134" s="177"/>
      <c r="J134" s="178">
        <f>ROUND(I134*H134,2)</f>
        <v>0</v>
      </c>
      <c r="K134" s="174" t="s">
        <v>126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0.255</v>
      </c>
      <c r="T134" s="182">
        <f>S134*H134</f>
        <v>51.3825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138</v>
      </c>
      <c r="AT134" s="183" t="s">
        <v>122</v>
      </c>
      <c r="AU134" s="183" t="s">
        <v>85</v>
      </c>
      <c r="AY134" s="19" t="s">
        <v>119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83</v>
      </c>
      <c r="BK134" s="184">
        <f>ROUND(I134*H134,2)</f>
        <v>0</v>
      </c>
      <c r="BL134" s="19" t="s">
        <v>138</v>
      </c>
      <c r="BM134" s="183" t="s">
        <v>195</v>
      </c>
    </row>
    <row r="135" s="13" customFormat="1">
      <c r="A135" s="13"/>
      <c r="B135" s="190"/>
      <c r="C135" s="13"/>
      <c r="D135" s="191" t="s">
        <v>183</v>
      </c>
      <c r="E135" s="192" t="s">
        <v>1</v>
      </c>
      <c r="F135" s="193" t="s">
        <v>196</v>
      </c>
      <c r="G135" s="13"/>
      <c r="H135" s="194">
        <v>201.5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183</v>
      </c>
      <c r="AU135" s="192" t="s">
        <v>85</v>
      </c>
      <c r="AV135" s="13" t="s">
        <v>85</v>
      </c>
      <c r="AW135" s="13" t="s">
        <v>31</v>
      </c>
      <c r="AX135" s="13" t="s">
        <v>83</v>
      </c>
      <c r="AY135" s="192" t="s">
        <v>119</v>
      </c>
    </row>
    <row r="136" s="2" customFormat="1" ht="24.15" customHeight="1">
      <c r="A136" s="38"/>
      <c r="B136" s="171"/>
      <c r="C136" s="172" t="s">
        <v>118</v>
      </c>
      <c r="D136" s="172" t="s">
        <v>122</v>
      </c>
      <c r="E136" s="173" t="s">
        <v>197</v>
      </c>
      <c r="F136" s="174" t="s">
        <v>198</v>
      </c>
      <c r="G136" s="175" t="s">
        <v>189</v>
      </c>
      <c r="H136" s="176">
        <v>39.100000000000001</v>
      </c>
      <c r="I136" s="177"/>
      <c r="J136" s="178">
        <f>ROUND(I136*H136,2)</f>
        <v>0</v>
      </c>
      <c r="K136" s="174" t="s">
        <v>126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0.26000000000000001</v>
      </c>
      <c r="T136" s="182">
        <f>S136*H136</f>
        <v>10.166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138</v>
      </c>
      <c r="AT136" s="183" t="s">
        <v>122</v>
      </c>
      <c r="AU136" s="183" t="s">
        <v>85</v>
      </c>
      <c r="AY136" s="19" t="s">
        <v>119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83</v>
      </c>
      <c r="BK136" s="184">
        <f>ROUND(I136*H136,2)</f>
        <v>0</v>
      </c>
      <c r="BL136" s="19" t="s">
        <v>138</v>
      </c>
      <c r="BM136" s="183" t="s">
        <v>199</v>
      </c>
    </row>
    <row r="137" s="13" customFormat="1">
      <c r="A137" s="13"/>
      <c r="B137" s="190"/>
      <c r="C137" s="13"/>
      <c r="D137" s="191" t="s">
        <v>183</v>
      </c>
      <c r="E137" s="192" t="s">
        <v>1</v>
      </c>
      <c r="F137" s="193" t="s">
        <v>200</v>
      </c>
      <c r="G137" s="13"/>
      <c r="H137" s="194">
        <v>39.100000000000001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183</v>
      </c>
      <c r="AU137" s="192" t="s">
        <v>85</v>
      </c>
      <c r="AV137" s="13" t="s">
        <v>85</v>
      </c>
      <c r="AW137" s="13" t="s">
        <v>31</v>
      </c>
      <c r="AX137" s="13" t="s">
        <v>83</v>
      </c>
      <c r="AY137" s="192" t="s">
        <v>119</v>
      </c>
    </row>
    <row r="138" s="2" customFormat="1" ht="16.5" customHeight="1">
      <c r="A138" s="38"/>
      <c r="B138" s="171"/>
      <c r="C138" s="172" t="s">
        <v>144</v>
      </c>
      <c r="D138" s="172" t="s">
        <v>122</v>
      </c>
      <c r="E138" s="173" t="s">
        <v>201</v>
      </c>
      <c r="F138" s="174" t="s">
        <v>202</v>
      </c>
      <c r="G138" s="175" t="s">
        <v>189</v>
      </c>
      <c r="H138" s="176">
        <v>179.19999999999999</v>
      </c>
      <c r="I138" s="177"/>
      <c r="J138" s="178">
        <f>ROUND(I138*H138,2)</f>
        <v>0</v>
      </c>
      <c r="K138" s="174" t="s">
        <v>126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0.098000000000000004</v>
      </c>
      <c r="T138" s="182">
        <f>S138*H138</f>
        <v>17.561599999999999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138</v>
      </c>
      <c r="AT138" s="183" t="s">
        <v>122</v>
      </c>
      <c r="AU138" s="183" t="s">
        <v>85</v>
      </c>
      <c r="AY138" s="19" t="s">
        <v>119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83</v>
      </c>
      <c r="BK138" s="184">
        <f>ROUND(I138*H138,2)</f>
        <v>0</v>
      </c>
      <c r="BL138" s="19" t="s">
        <v>138</v>
      </c>
      <c r="BM138" s="183" t="s">
        <v>203</v>
      </c>
    </row>
    <row r="139" s="13" customFormat="1">
      <c r="A139" s="13"/>
      <c r="B139" s="190"/>
      <c r="C139" s="13"/>
      <c r="D139" s="191" t="s">
        <v>183</v>
      </c>
      <c r="E139" s="192" t="s">
        <v>1</v>
      </c>
      <c r="F139" s="193" t="s">
        <v>204</v>
      </c>
      <c r="G139" s="13"/>
      <c r="H139" s="194">
        <v>179.19999999999999</v>
      </c>
      <c r="I139" s="195"/>
      <c r="J139" s="13"/>
      <c r="K139" s="13"/>
      <c r="L139" s="190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183</v>
      </c>
      <c r="AU139" s="192" t="s">
        <v>85</v>
      </c>
      <c r="AV139" s="13" t="s">
        <v>85</v>
      </c>
      <c r="AW139" s="13" t="s">
        <v>31</v>
      </c>
      <c r="AX139" s="13" t="s">
        <v>83</v>
      </c>
      <c r="AY139" s="192" t="s">
        <v>119</v>
      </c>
    </row>
    <row r="140" s="2" customFormat="1" ht="24.15" customHeight="1">
      <c r="A140" s="38"/>
      <c r="B140" s="171"/>
      <c r="C140" s="172" t="s">
        <v>148</v>
      </c>
      <c r="D140" s="172" t="s">
        <v>122</v>
      </c>
      <c r="E140" s="173" t="s">
        <v>205</v>
      </c>
      <c r="F140" s="174" t="s">
        <v>206</v>
      </c>
      <c r="G140" s="175" t="s">
        <v>189</v>
      </c>
      <c r="H140" s="176">
        <v>435.60000000000002</v>
      </c>
      <c r="I140" s="177"/>
      <c r="J140" s="178">
        <f>ROUND(I140*H140,2)</f>
        <v>0</v>
      </c>
      <c r="K140" s="174" t="s">
        <v>126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0.28999999999999998</v>
      </c>
      <c r="T140" s="182">
        <f>S140*H140</f>
        <v>126.324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138</v>
      </c>
      <c r="AT140" s="183" t="s">
        <v>122</v>
      </c>
      <c r="AU140" s="183" t="s">
        <v>85</v>
      </c>
      <c r="AY140" s="19" t="s">
        <v>119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83</v>
      </c>
      <c r="BK140" s="184">
        <f>ROUND(I140*H140,2)</f>
        <v>0</v>
      </c>
      <c r="BL140" s="19" t="s">
        <v>138</v>
      </c>
      <c r="BM140" s="183" t="s">
        <v>207</v>
      </c>
    </row>
    <row r="141" s="13" customFormat="1">
      <c r="A141" s="13"/>
      <c r="B141" s="190"/>
      <c r="C141" s="13"/>
      <c r="D141" s="191" t="s">
        <v>183</v>
      </c>
      <c r="E141" s="192" t="s">
        <v>1</v>
      </c>
      <c r="F141" s="193" t="s">
        <v>208</v>
      </c>
      <c r="G141" s="13"/>
      <c r="H141" s="194">
        <v>7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183</v>
      </c>
      <c r="AU141" s="192" t="s">
        <v>85</v>
      </c>
      <c r="AV141" s="13" t="s">
        <v>85</v>
      </c>
      <c r="AW141" s="13" t="s">
        <v>31</v>
      </c>
      <c r="AX141" s="13" t="s">
        <v>75</v>
      </c>
      <c r="AY141" s="192" t="s">
        <v>119</v>
      </c>
    </row>
    <row r="142" s="13" customFormat="1">
      <c r="A142" s="13"/>
      <c r="B142" s="190"/>
      <c r="C142" s="13"/>
      <c r="D142" s="191" t="s">
        <v>183</v>
      </c>
      <c r="E142" s="192" t="s">
        <v>1</v>
      </c>
      <c r="F142" s="193" t="s">
        <v>209</v>
      </c>
      <c r="G142" s="13"/>
      <c r="H142" s="194">
        <v>201.5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183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119</v>
      </c>
    </row>
    <row r="143" s="13" customFormat="1">
      <c r="A143" s="13"/>
      <c r="B143" s="190"/>
      <c r="C143" s="13"/>
      <c r="D143" s="191" t="s">
        <v>183</v>
      </c>
      <c r="E143" s="192" t="s">
        <v>1</v>
      </c>
      <c r="F143" s="193" t="s">
        <v>210</v>
      </c>
      <c r="G143" s="13"/>
      <c r="H143" s="194">
        <v>39.100000000000001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183</v>
      </c>
      <c r="AU143" s="192" t="s">
        <v>85</v>
      </c>
      <c r="AV143" s="13" t="s">
        <v>85</v>
      </c>
      <c r="AW143" s="13" t="s">
        <v>31</v>
      </c>
      <c r="AX143" s="13" t="s">
        <v>75</v>
      </c>
      <c r="AY143" s="192" t="s">
        <v>119</v>
      </c>
    </row>
    <row r="144" s="13" customFormat="1">
      <c r="A144" s="13"/>
      <c r="B144" s="190"/>
      <c r="C144" s="13"/>
      <c r="D144" s="191" t="s">
        <v>183</v>
      </c>
      <c r="E144" s="192" t="s">
        <v>1</v>
      </c>
      <c r="F144" s="193" t="s">
        <v>211</v>
      </c>
      <c r="G144" s="13"/>
      <c r="H144" s="194">
        <v>8.8000000000000007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183</v>
      </c>
      <c r="AU144" s="192" t="s">
        <v>85</v>
      </c>
      <c r="AV144" s="13" t="s">
        <v>85</v>
      </c>
      <c r="AW144" s="13" t="s">
        <v>31</v>
      </c>
      <c r="AX144" s="13" t="s">
        <v>75</v>
      </c>
      <c r="AY144" s="192" t="s">
        <v>119</v>
      </c>
    </row>
    <row r="145" s="13" customFormat="1">
      <c r="A145" s="13"/>
      <c r="B145" s="190"/>
      <c r="C145" s="13"/>
      <c r="D145" s="191" t="s">
        <v>183</v>
      </c>
      <c r="E145" s="192" t="s">
        <v>1</v>
      </c>
      <c r="F145" s="193" t="s">
        <v>212</v>
      </c>
      <c r="G145" s="13"/>
      <c r="H145" s="194">
        <v>179.19999999999999</v>
      </c>
      <c r="I145" s="195"/>
      <c r="J145" s="13"/>
      <c r="K145" s="13"/>
      <c r="L145" s="190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183</v>
      </c>
      <c r="AU145" s="192" t="s">
        <v>85</v>
      </c>
      <c r="AV145" s="13" t="s">
        <v>85</v>
      </c>
      <c r="AW145" s="13" t="s">
        <v>31</v>
      </c>
      <c r="AX145" s="13" t="s">
        <v>75</v>
      </c>
      <c r="AY145" s="192" t="s">
        <v>119</v>
      </c>
    </row>
    <row r="146" s="15" customFormat="1">
      <c r="A146" s="15"/>
      <c r="B146" s="206"/>
      <c r="C146" s="15"/>
      <c r="D146" s="191" t="s">
        <v>183</v>
      </c>
      <c r="E146" s="207" t="s">
        <v>1</v>
      </c>
      <c r="F146" s="208" t="s">
        <v>213</v>
      </c>
      <c r="G146" s="15"/>
      <c r="H146" s="209">
        <v>435.59999999999997</v>
      </c>
      <c r="I146" s="210"/>
      <c r="J146" s="15"/>
      <c r="K146" s="15"/>
      <c r="L146" s="206"/>
      <c r="M146" s="211"/>
      <c r="N146" s="212"/>
      <c r="O146" s="212"/>
      <c r="P146" s="212"/>
      <c r="Q146" s="212"/>
      <c r="R146" s="212"/>
      <c r="S146" s="212"/>
      <c r="T146" s="21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07" t="s">
        <v>183</v>
      </c>
      <c r="AU146" s="207" t="s">
        <v>85</v>
      </c>
      <c r="AV146" s="15" t="s">
        <v>138</v>
      </c>
      <c r="AW146" s="15" t="s">
        <v>31</v>
      </c>
      <c r="AX146" s="15" t="s">
        <v>83</v>
      </c>
      <c r="AY146" s="207" t="s">
        <v>119</v>
      </c>
    </row>
    <row r="147" s="2" customFormat="1" ht="24.15" customHeight="1">
      <c r="A147" s="38"/>
      <c r="B147" s="171"/>
      <c r="C147" s="172" t="s">
        <v>154</v>
      </c>
      <c r="D147" s="172" t="s">
        <v>122</v>
      </c>
      <c r="E147" s="173" t="s">
        <v>214</v>
      </c>
      <c r="F147" s="174" t="s">
        <v>215</v>
      </c>
      <c r="G147" s="175" t="s">
        <v>189</v>
      </c>
      <c r="H147" s="176">
        <v>17.460000000000001</v>
      </c>
      <c r="I147" s="177"/>
      <c r="J147" s="178">
        <f>ROUND(I147*H147,2)</f>
        <v>0</v>
      </c>
      <c r="K147" s="174" t="s">
        <v>126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0.32500000000000001</v>
      </c>
      <c r="T147" s="182">
        <f>S147*H147</f>
        <v>5.6745000000000001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138</v>
      </c>
      <c r="AT147" s="183" t="s">
        <v>122</v>
      </c>
      <c r="AU147" s="183" t="s">
        <v>85</v>
      </c>
      <c r="AY147" s="19" t="s">
        <v>119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83</v>
      </c>
      <c r="BK147" s="184">
        <f>ROUND(I147*H147,2)</f>
        <v>0</v>
      </c>
      <c r="BL147" s="19" t="s">
        <v>138</v>
      </c>
      <c r="BM147" s="183" t="s">
        <v>216</v>
      </c>
    </row>
    <row r="148" s="13" customFormat="1">
      <c r="A148" s="13"/>
      <c r="B148" s="190"/>
      <c r="C148" s="13"/>
      <c r="D148" s="191" t="s">
        <v>183</v>
      </c>
      <c r="E148" s="192" t="s">
        <v>1</v>
      </c>
      <c r="F148" s="193" t="s">
        <v>217</v>
      </c>
      <c r="G148" s="13"/>
      <c r="H148" s="194">
        <v>8.8000000000000007</v>
      </c>
      <c r="I148" s="195"/>
      <c r="J148" s="13"/>
      <c r="K148" s="13"/>
      <c r="L148" s="190"/>
      <c r="M148" s="196"/>
      <c r="N148" s="197"/>
      <c r="O148" s="197"/>
      <c r="P148" s="197"/>
      <c r="Q148" s="197"/>
      <c r="R148" s="197"/>
      <c r="S148" s="197"/>
      <c r="T148" s="1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2" t="s">
        <v>183</v>
      </c>
      <c r="AU148" s="192" t="s">
        <v>85</v>
      </c>
      <c r="AV148" s="13" t="s">
        <v>85</v>
      </c>
      <c r="AW148" s="13" t="s">
        <v>31</v>
      </c>
      <c r="AX148" s="13" t="s">
        <v>75</v>
      </c>
      <c r="AY148" s="192" t="s">
        <v>119</v>
      </c>
    </row>
    <row r="149" s="13" customFormat="1">
      <c r="A149" s="13"/>
      <c r="B149" s="190"/>
      <c r="C149" s="13"/>
      <c r="D149" s="191" t="s">
        <v>183</v>
      </c>
      <c r="E149" s="192" t="s">
        <v>1</v>
      </c>
      <c r="F149" s="193" t="s">
        <v>218</v>
      </c>
      <c r="G149" s="13"/>
      <c r="H149" s="194">
        <v>8.6600000000000001</v>
      </c>
      <c r="I149" s="195"/>
      <c r="J149" s="13"/>
      <c r="K149" s="13"/>
      <c r="L149" s="190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183</v>
      </c>
      <c r="AU149" s="192" t="s">
        <v>85</v>
      </c>
      <c r="AV149" s="13" t="s">
        <v>85</v>
      </c>
      <c r="AW149" s="13" t="s">
        <v>31</v>
      </c>
      <c r="AX149" s="13" t="s">
        <v>75</v>
      </c>
      <c r="AY149" s="192" t="s">
        <v>119</v>
      </c>
    </row>
    <row r="150" s="15" customFormat="1">
      <c r="A150" s="15"/>
      <c r="B150" s="206"/>
      <c r="C150" s="15"/>
      <c r="D150" s="191" t="s">
        <v>183</v>
      </c>
      <c r="E150" s="207" t="s">
        <v>1</v>
      </c>
      <c r="F150" s="208" t="s">
        <v>213</v>
      </c>
      <c r="G150" s="15"/>
      <c r="H150" s="209">
        <v>17.460000000000001</v>
      </c>
      <c r="I150" s="210"/>
      <c r="J150" s="15"/>
      <c r="K150" s="15"/>
      <c r="L150" s="206"/>
      <c r="M150" s="211"/>
      <c r="N150" s="212"/>
      <c r="O150" s="212"/>
      <c r="P150" s="212"/>
      <c r="Q150" s="212"/>
      <c r="R150" s="212"/>
      <c r="S150" s="212"/>
      <c r="T150" s="21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7" t="s">
        <v>183</v>
      </c>
      <c r="AU150" s="207" t="s">
        <v>85</v>
      </c>
      <c r="AV150" s="15" t="s">
        <v>138</v>
      </c>
      <c r="AW150" s="15" t="s">
        <v>31</v>
      </c>
      <c r="AX150" s="15" t="s">
        <v>83</v>
      </c>
      <c r="AY150" s="207" t="s">
        <v>119</v>
      </c>
    </row>
    <row r="151" s="2" customFormat="1" ht="33" customHeight="1">
      <c r="A151" s="38"/>
      <c r="B151" s="171"/>
      <c r="C151" s="172" t="s">
        <v>158</v>
      </c>
      <c r="D151" s="172" t="s">
        <v>122</v>
      </c>
      <c r="E151" s="173" t="s">
        <v>219</v>
      </c>
      <c r="F151" s="174" t="s">
        <v>220</v>
      </c>
      <c r="G151" s="175" t="s">
        <v>189</v>
      </c>
      <c r="H151" s="176">
        <v>664.60000000000002</v>
      </c>
      <c r="I151" s="177"/>
      <c r="J151" s="178">
        <f>ROUND(I151*H151,2)</f>
        <v>0</v>
      </c>
      <c r="K151" s="174" t="s">
        <v>126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9.0000000000000006E-05</v>
      </c>
      <c r="R151" s="181">
        <f>Q151*H151</f>
        <v>0.059814000000000006</v>
      </c>
      <c r="S151" s="181">
        <v>0.11500000000000001</v>
      </c>
      <c r="T151" s="182">
        <f>S151*H151</f>
        <v>76.429000000000002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138</v>
      </c>
      <c r="AT151" s="183" t="s">
        <v>122</v>
      </c>
      <c r="AU151" s="183" t="s">
        <v>85</v>
      </c>
      <c r="AY151" s="19" t="s">
        <v>119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83</v>
      </c>
      <c r="BK151" s="184">
        <f>ROUND(I151*H151,2)</f>
        <v>0</v>
      </c>
      <c r="BL151" s="19" t="s">
        <v>138</v>
      </c>
      <c r="BM151" s="183" t="s">
        <v>221</v>
      </c>
    </row>
    <row r="152" s="13" customFormat="1">
      <c r="A152" s="13"/>
      <c r="B152" s="190"/>
      <c r="C152" s="13"/>
      <c r="D152" s="191" t="s">
        <v>183</v>
      </c>
      <c r="E152" s="192" t="s">
        <v>1</v>
      </c>
      <c r="F152" s="193" t="s">
        <v>222</v>
      </c>
      <c r="G152" s="13"/>
      <c r="H152" s="194">
        <v>664.60000000000002</v>
      </c>
      <c r="I152" s="195"/>
      <c r="J152" s="13"/>
      <c r="K152" s="13"/>
      <c r="L152" s="190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183</v>
      </c>
      <c r="AU152" s="192" t="s">
        <v>85</v>
      </c>
      <c r="AV152" s="13" t="s">
        <v>85</v>
      </c>
      <c r="AW152" s="13" t="s">
        <v>31</v>
      </c>
      <c r="AX152" s="13" t="s">
        <v>83</v>
      </c>
      <c r="AY152" s="192" t="s">
        <v>119</v>
      </c>
    </row>
    <row r="153" s="2" customFormat="1" ht="16.5" customHeight="1">
      <c r="A153" s="38"/>
      <c r="B153" s="171"/>
      <c r="C153" s="172" t="s">
        <v>162</v>
      </c>
      <c r="D153" s="172" t="s">
        <v>122</v>
      </c>
      <c r="E153" s="173" t="s">
        <v>223</v>
      </c>
      <c r="F153" s="174" t="s">
        <v>224</v>
      </c>
      <c r="G153" s="175" t="s">
        <v>225</v>
      </c>
      <c r="H153" s="176">
        <v>127.2</v>
      </c>
      <c r="I153" s="177"/>
      <c r="J153" s="178">
        <f>ROUND(I153*H153,2)</f>
        <v>0</v>
      </c>
      <c r="K153" s="174" t="s">
        <v>126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0.20499999999999999</v>
      </c>
      <c r="T153" s="182">
        <f>S153*H153</f>
        <v>26.076000000000001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138</v>
      </c>
      <c r="AT153" s="183" t="s">
        <v>122</v>
      </c>
      <c r="AU153" s="183" t="s">
        <v>85</v>
      </c>
      <c r="AY153" s="19" t="s">
        <v>119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83</v>
      </c>
      <c r="BK153" s="184">
        <f>ROUND(I153*H153,2)</f>
        <v>0</v>
      </c>
      <c r="BL153" s="19" t="s">
        <v>138</v>
      </c>
      <c r="BM153" s="183" t="s">
        <v>226</v>
      </c>
    </row>
    <row r="154" s="13" customFormat="1">
      <c r="A154" s="13"/>
      <c r="B154" s="190"/>
      <c r="C154" s="13"/>
      <c r="D154" s="191" t="s">
        <v>183</v>
      </c>
      <c r="E154" s="192" t="s">
        <v>1</v>
      </c>
      <c r="F154" s="193" t="s">
        <v>227</v>
      </c>
      <c r="G154" s="13"/>
      <c r="H154" s="194">
        <v>92.299999999999997</v>
      </c>
      <c r="I154" s="195"/>
      <c r="J154" s="13"/>
      <c r="K154" s="13"/>
      <c r="L154" s="190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183</v>
      </c>
      <c r="AU154" s="192" t="s">
        <v>85</v>
      </c>
      <c r="AV154" s="13" t="s">
        <v>85</v>
      </c>
      <c r="AW154" s="13" t="s">
        <v>31</v>
      </c>
      <c r="AX154" s="13" t="s">
        <v>75</v>
      </c>
      <c r="AY154" s="192" t="s">
        <v>119</v>
      </c>
    </row>
    <row r="155" s="13" customFormat="1">
      <c r="A155" s="13"/>
      <c r="B155" s="190"/>
      <c r="C155" s="13"/>
      <c r="D155" s="191" t="s">
        <v>183</v>
      </c>
      <c r="E155" s="192" t="s">
        <v>1</v>
      </c>
      <c r="F155" s="193" t="s">
        <v>228</v>
      </c>
      <c r="G155" s="13"/>
      <c r="H155" s="194">
        <v>34.899999999999999</v>
      </c>
      <c r="I155" s="195"/>
      <c r="J155" s="13"/>
      <c r="K155" s="13"/>
      <c r="L155" s="190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183</v>
      </c>
      <c r="AU155" s="192" t="s">
        <v>85</v>
      </c>
      <c r="AV155" s="13" t="s">
        <v>85</v>
      </c>
      <c r="AW155" s="13" t="s">
        <v>31</v>
      </c>
      <c r="AX155" s="13" t="s">
        <v>75</v>
      </c>
      <c r="AY155" s="192" t="s">
        <v>119</v>
      </c>
    </row>
    <row r="156" s="15" customFormat="1">
      <c r="A156" s="15"/>
      <c r="B156" s="206"/>
      <c r="C156" s="15"/>
      <c r="D156" s="191" t="s">
        <v>183</v>
      </c>
      <c r="E156" s="207" t="s">
        <v>1</v>
      </c>
      <c r="F156" s="208" t="s">
        <v>213</v>
      </c>
      <c r="G156" s="15"/>
      <c r="H156" s="209">
        <v>127.19999999999999</v>
      </c>
      <c r="I156" s="210"/>
      <c r="J156" s="15"/>
      <c r="K156" s="15"/>
      <c r="L156" s="206"/>
      <c r="M156" s="211"/>
      <c r="N156" s="212"/>
      <c r="O156" s="212"/>
      <c r="P156" s="212"/>
      <c r="Q156" s="212"/>
      <c r="R156" s="212"/>
      <c r="S156" s="212"/>
      <c r="T156" s="213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07" t="s">
        <v>183</v>
      </c>
      <c r="AU156" s="207" t="s">
        <v>85</v>
      </c>
      <c r="AV156" s="15" t="s">
        <v>138</v>
      </c>
      <c r="AW156" s="15" t="s">
        <v>31</v>
      </c>
      <c r="AX156" s="15" t="s">
        <v>83</v>
      </c>
      <c r="AY156" s="207" t="s">
        <v>119</v>
      </c>
    </row>
    <row r="157" s="2" customFormat="1" ht="24.15" customHeight="1">
      <c r="A157" s="38"/>
      <c r="B157" s="171"/>
      <c r="C157" s="172" t="s">
        <v>229</v>
      </c>
      <c r="D157" s="172" t="s">
        <v>122</v>
      </c>
      <c r="E157" s="173" t="s">
        <v>230</v>
      </c>
      <c r="F157" s="174" t="s">
        <v>231</v>
      </c>
      <c r="G157" s="175" t="s">
        <v>225</v>
      </c>
      <c r="H157" s="176">
        <v>207.40000000000001</v>
      </c>
      <c r="I157" s="177"/>
      <c r="J157" s="178">
        <f>ROUND(I157*H157,2)</f>
        <v>0</v>
      </c>
      <c r="K157" s="174" t="s">
        <v>126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0.11500000000000001</v>
      </c>
      <c r="T157" s="182">
        <f>S157*H157</f>
        <v>23.851000000000003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138</v>
      </c>
      <c r="AT157" s="183" t="s">
        <v>122</v>
      </c>
      <c r="AU157" s="183" t="s">
        <v>85</v>
      </c>
      <c r="AY157" s="19" t="s">
        <v>119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83</v>
      </c>
      <c r="BK157" s="184">
        <f>ROUND(I157*H157,2)</f>
        <v>0</v>
      </c>
      <c r="BL157" s="19" t="s">
        <v>138</v>
      </c>
      <c r="BM157" s="183" t="s">
        <v>232</v>
      </c>
    </row>
    <row r="158" s="13" customFormat="1">
      <c r="A158" s="13"/>
      <c r="B158" s="190"/>
      <c r="C158" s="13"/>
      <c r="D158" s="191" t="s">
        <v>183</v>
      </c>
      <c r="E158" s="192" t="s">
        <v>1</v>
      </c>
      <c r="F158" s="193" t="s">
        <v>233</v>
      </c>
      <c r="G158" s="13"/>
      <c r="H158" s="194">
        <v>178</v>
      </c>
      <c r="I158" s="195"/>
      <c r="J158" s="13"/>
      <c r="K158" s="13"/>
      <c r="L158" s="190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183</v>
      </c>
      <c r="AU158" s="192" t="s">
        <v>85</v>
      </c>
      <c r="AV158" s="13" t="s">
        <v>85</v>
      </c>
      <c r="AW158" s="13" t="s">
        <v>31</v>
      </c>
      <c r="AX158" s="13" t="s">
        <v>75</v>
      </c>
      <c r="AY158" s="192" t="s">
        <v>119</v>
      </c>
    </row>
    <row r="159" s="13" customFormat="1">
      <c r="A159" s="13"/>
      <c r="B159" s="190"/>
      <c r="C159" s="13"/>
      <c r="D159" s="191" t="s">
        <v>183</v>
      </c>
      <c r="E159" s="192" t="s">
        <v>1</v>
      </c>
      <c r="F159" s="193" t="s">
        <v>234</v>
      </c>
      <c r="G159" s="13"/>
      <c r="H159" s="194">
        <v>5.2000000000000002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183</v>
      </c>
      <c r="AU159" s="192" t="s">
        <v>85</v>
      </c>
      <c r="AV159" s="13" t="s">
        <v>85</v>
      </c>
      <c r="AW159" s="13" t="s">
        <v>31</v>
      </c>
      <c r="AX159" s="13" t="s">
        <v>75</v>
      </c>
      <c r="AY159" s="192" t="s">
        <v>119</v>
      </c>
    </row>
    <row r="160" s="13" customFormat="1">
      <c r="A160" s="13"/>
      <c r="B160" s="190"/>
      <c r="C160" s="13"/>
      <c r="D160" s="191" t="s">
        <v>183</v>
      </c>
      <c r="E160" s="192" t="s">
        <v>1</v>
      </c>
      <c r="F160" s="193" t="s">
        <v>235</v>
      </c>
      <c r="G160" s="13"/>
      <c r="H160" s="194">
        <v>13.699999999999999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183</v>
      </c>
      <c r="AU160" s="192" t="s">
        <v>85</v>
      </c>
      <c r="AV160" s="13" t="s">
        <v>85</v>
      </c>
      <c r="AW160" s="13" t="s">
        <v>31</v>
      </c>
      <c r="AX160" s="13" t="s">
        <v>75</v>
      </c>
      <c r="AY160" s="192" t="s">
        <v>119</v>
      </c>
    </row>
    <row r="161" s="13" customFormat="1">
      <c r="A161" s="13"/>
      <c r="B161" s="190"/>
      <c r="C161" s="13"/>
      <c r="D161" s="191" t="s">
        <v>183</v>
      </c>
      <c r="E161" s="192" t="s">
        <v>1</v>
      </c>
      <c r="F161" s="193" t="s">
        <v>236</v>
      </c>
      <c r="G161" s="13"/>
      <c r="H161" s="194">
        <v>10.5</v>
      </c>
      <c r="I161" s="195"/>
      <c r="J161" s="13"/>
      <c r="K161" s="13"/>
      <c r="L161" s="190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183</v>
      </c>
      <c r="AU161" s="192" t="s">
        <v>85</v>
      </c>
      <c r="AV161" s="13" t="s">
        <v>85</v>
      </c>
      <c r="AW161" s="13" t="s">
        <v>31</v>
      </c>
      <c r="AX161" s="13" t="s">
        <v>75</v>
      </c>
      <c r="AY161" s="192" t="s">
        <v>119</v>
      </c>
    </row>
    <row r="162" s="15" customFormat="1">
      <c r="A162" s="15"/>
      <c r="B162" s="206"/>
      <c r="C162" s="15"/>
      <c r="D162" s="191" t="s">
        <v>183</v>
      </c>
      <c r="E162" s="207" t="s">
        <v>1</v>
      </c>
      <c r="F162" s="208" t="s">
        <v>213</v>
      </c>
      <c r="G162" s="15"/>
      <c r="H162" s="209">
        <v>207.39999999999998</v>
      </c>
      <c r="I162" s="210"/>
      <c r="J162" s="15"/>
      <c r="K162" s="15"/>
      <c r="L162" s="206"/>
      <c r="M162" s="211"/>
      <c r="N162" s="212"/>
      <c r="O162" s="212"/>
      <c r="P162" s="212"/>
      <c r="Q162" s="212"/>
      <c r="R162" s="212"/>
      <c r="S162" s="212"/>
      <c r="T162" s="21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07" t="s">
        <v>183</v>
      </c>
      <c r="AU162" s="207" t="s">
        <v>85</v>
      </c>
      <c r="AV162" s="15" t="s">
        <v>138</v>
      </c>
      <c r="AW162" s="15" t="s">
        <v>31</v>
      </c>
      <c r="AX162" s="15" t="s">
        <v>83</v>
      </c>
      <c r="AY162" s="207" t="s">
        <v>119</v>
      </c>
    </row>
    <row r="163" s="2" customFormat="1" ht="16.5" customHeight="1">
      <c r="A163" s="38"/>
      <c r="B163" s="171"/>
      <c r="C163" s="172" t="s">
        <v>8</v>
      </c>
      <c r="D163" s="172" t="s">
        <v>122</v>
      </c>
      <c r="E163" s="173" t="s">
        <v>237</v>
      </c>
      <c r="F163" s="174" t="s">
        <v>238</v>
      </c>
      <c r="G163" s="175" t="s">
        <v>225</v>
      </c>
      <c r="H163" s="176">
        <v>164.30000000000001</v>
      </c>
      <c r="I163" s="177"/>
      <c r="J163" s="178">
        <f>ROUND(I163*H163,2)</f>
        <v>0</v>
      </c>
      <c r="K163" s="174" t="s">
        <v>126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</v>
      </c>
      <c r="R163" s="181">
        <f>Q163*H163</f>
        <v>0</v>
      </c>
      <c r="S163" s="181">
        <v>0.040000000000000001</v>
      </c>
      <c r="T163" s="182">
        <f>S163*H163</f>
        <v>6.572000000000001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138</v>
      </c>
      <c r="AT163" s="183" t="s">
        <v>122</v>
      </c>
      <c r="AU163" s="183" t="s">
        <v>85</v>
      </c>
      <c r="AY163" s="19" t="s">
        <v>119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83</v>
      </c>
      <c r="BK163" s="184">
        <f>ROUND(I163*H163,2)</f>
        <v>0</v>
      </c>
      <c r="BL163" s="19" t="s">
        <v>138</v>
      </c>
      <c r="BM163" s="183" t="s">
        <v>239</v>
      </c>
    </row>
    <row r="164" s="13" customFormat="1">
      <c r="A164" s="13"/>
      <c r="B164" s="190"/>
      <c r="C164" s="13"/>
      <c r="D164" s="191" t="s">
        <v>183</v>
      </c>
      <c r="E164" s="192" t="s">
        <v>1</v>
      </c>
      <c r="F164" s="193" t="s">
        <v>240</v>
      </c>
      <c r="G164" s="13"/>
      <c r="H164" s="194">
        <v>164.30000000000001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183</v>
      </c>
      <c r="AU164" s="192" t="s">
        <v>85</v>
      </c>
      <c r="AV164" s="13" t="s">
        <v>85</v>
      </c>
      <c r="AW164" s="13" t="s">
        <v>31</v>
      </c>
      <c r="AX164" s="13" t="s">
        <v>83</v>
      </c>
      <c r="AY164" s="192" t="s">
        <v>119</v>
      </c>
    </row>
    <row r="165" s="2" customFormat="1" ht="16.5" customHeight="1">
      <c r="A165" s="38"/>
      <c r="B165" s="171"/>
      <c r="C165" s="214" t="s">
        <v>241</v>
      </c>
      <c r="D165" s="214" t="s">
        <v>242</v>
      </c>
      <c r="E165" s="215" t="s">
        <v>243</v>
      </c>
      <c r="F165" s="216" t="s">
        <v>244</v>
      </c>
      <c r="G165" s="217" t="s">
        <v>245</v>
      </c>
      <c r="H165" s="218">
        <v>10</v>
      </c>
      <c r="I165" s="219"/>
      <c r="J165" s="220">
        <f>ROUND(I165*H165,2)</f>
        <v>0</v>
      </c>
      <c r="K165" s="216" t="s">
        <v>1</v>
      </c>
      <c r="L165" s="221"/>
      <c r="M165" s="222" t="s">
        <v>1</v>
      </c>
      <c r="N165" s="223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154</v>
      </c>
      <c r="AT165" s="183" t="s">
        <v>242</v>
      </c>
      <c r="AU165" s="183" t="s">
        <v>85</v>
      </c>
      <c r="AY165" s="19" t="s">
        <v>119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83</v>
      </c>
      <c r="BK165" s="184">
        <f>ROUND(I165*H165,2)</f>
        <v>0</v>
      </c>
      <c r="BL165" s="19" t="s">
        <v>138</v>
      </c>
      <c r="BM165" s="183" t="s">
        <v>246</v>
      </c>
    </row>
    <row r="166" s="13" customFormat="1">
      <c r="A166" s="13"/>
      <c r="B166" s="190"/>
      <c r="C166" s="13"/>
      <c r="D166" s="191" t="s">
        <v>183</v>
      </c>
      <c r="E166" s="192" t="s">
        <v>1</v>
      </c>
      <c r="F166" s="193" t="s">
        <v>247</v>
      </c>
      <c r="G166" s="13"/>
      <c r="H166" s="194">
        <v>10</v>
      </c>
      <c r="I166" s="195"/>
      <c r="J166" s="13"/>
      <c r="K166" s="13"/>
      <c r="L166" s="190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183</v>
      </c>
      <c r="AU166" s="192" t="s">
        <v>85</v>
      </c>
      <c r="AV166" s="13" t="s">
        <v>85</v>
      </c>
      <c r="AW166" s="13" t="s">
        <v>31</v>
      </c>
      <c r="AX166" s="13" t="s">
        <v>83</v>
      </c>
      <c r="AY166" s="192" t="s">
        <v>119</v>
      </c>
    </row>
    <row r="167" s="2" customFormat="1" ht="16.5" customHeight="1">
      <c r="A167" s="38"/>
      <c r="B167" s="171"/>
      <c r="C167" s="172" t="s">
        <v>248</v>
      </c>
      <c r="D167" s="172" t="s">
        <v>122</v>
      </c>
      <c r="E167" s="173" t="s">
        <v>249</v>
      </c>
      <c r="F167" s="174" t="s">
        <v>250</v>
      </c>
      <c r="G167" s="175" t="s">
        <v>225</v>
      </c>
      <c r="H167" s="176">
        <v>97</v>
      </c>
      <c r="I167" s="177"/>
      <c r="J167" s="178">
        <f>ROUND(I167*H167,2)</f>
        <v>0</v>
      </c>
      <c r="K167" s="174" t="s">
        <v>126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0.036900000000000002</v>
      </c>
      <c r="R167" s="181">
        <f>Q167*H167</f>
        <v>3.5793000000000004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138</v>
      </c>
      <c r="AT167" s="183" t="s">
        <v>122</v>
      </c>
      <c r="AU167" s="183" t="s">
        <v>85</v>
      </c>
      <c r="AY167" s="19" t="s">
        <v>119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83</v>
      </c>
      <c r="BK167" s="184">
        <f>ROUND(I167*H167,2)</f>
        <v>0</v>
      </c>
      <c r="BL167" s="19" t="s">
        <v>138</v>
      </c>
      <c r="BM167" s="183" t="s">
        <v>251</v>
      </c>
    </row>
    <row r="168" s="13" customFormat="1">
      <c r="A168" s="13"/>
      <c r="B168" s="190"/>
      <c r="C168" s="13"/>
      <c r="D168" s="191" t="s">
        <v>183</v>
      </c>
      <c r="E168" s="192" t="s">
        <v>1</v>
      </c>
      <c r="F168" s="193" t="s">
        <v>252</v>
      </c>
      <c r="G168" s="13"/>
      <c r="H168" s="194">
        <v>62</v>
      </c>
      <c r="I168" s="195"/>
      <c r="J168" s="13"/>
      <c r="K168" s="13"/>
      <c r="L168" s="190"/>
      <c r="M168" s="196"/>
      <c r="N168" s="197"/>
      <c r="O168" s="197"/>
      <c r="P168" s="197"/>
      <c r="Q168" s="197"/>
      <c r="R168" s="197"/>
      <c r="S168" s="197"/>
      <c r="T168" s="19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2" t="s">
        <v>183</v>
      </c>
      <c r="AU168" s="192" t="s">
        <v>85</v>
      </c>
      <c r="AV168" s="13" t="s">
        <v>85</v>
      </c>
      <c r="AW168" s="13" t="s">
        <v>31</v>
      </c>
      <c r="AX168" s="13" t="s">
        <v>75</v>
      </c>
      <c r="AY168" s="192" t="s">
        <v>119</v>
      </c>
    </row>
    <row r="169" s="13" customFormat="1">
      <c r="A169" s="13"/>
      <c r="B169" s="190"/>
      <c r="C169" s="13"/>
      <c r="D169" s="191" t="s">
        <v>183</v>
      </c>
      <c r="E169" s="192" t="s">
        <v>1</v>
      </c>
      <c r="F169" s="193" t="s">
        <v>253</v>
      </c>
      <c r="G169" s="13"/>
      <c r="H169" s="194">
        <v>35</v>
      </c>
      <c r="I169" s="195"/>
      <c r="J169" s="13"/>
      <c r="K169" s="13"/>
      <c r="L169" s="190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183</v>
      </c>
      <c r="AU169" s="192" t="s">
        <v>85</v>
      </c>
      <c r="AV169" s="13" t="s">
        <v>85</v>
      </c>
      <c r="AW169" s="13" t="s">
        <v>31</v>
      </c>
      <c r="AX169" s="13" t="s">
        <v>75</v>
      </c>
      <c r="AY169" s="192" t="s">
        <v>119</v>
      </c>
    </row>
    <row r="170" s="15" customFormat="1">
      <c r="A170" s="15"/>
      <c r="B170" s="206"/>
      <c r="C170" s="15"/>
      <c r="D170" s="191" t="s">
        <v>183</v>
      </c>
      <c r="E170" s="207" t="s">
        <v>1</v>
      </c>
      <c r="F170" s="208" t="s">
        <v>213</v>
      </c>
      <c r="G170" s="15"/>
      <c r="H170" s="209">
        <v>97</v>
      </c>
      <c r="I170" s="210"/>
      <c r="J170" s="15"/>
      <c r="K170" s="15"/>
      <c r="L170" s="206"/>
      <c r="M170" s="211"/>
      <c r="N170" s="212"/>
      <c r="O170" s="212"/>
      <c r="P170" s="212"/>
      <c r="Q170" s="212"/>
      <c r="R170" s="212"/>
      <c r="S170" s="212"/>
      <c r="T170" s="21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07" t="s">
        <v>183</v>
      </c>
      <c r="AU170" s="207" t="s">
        <v>85</v>
      </c>
      <c r="AV170" s="15" t="s">
        <v>138</v>
      </c>
      <c r="AW170" s="15" t="s">
        <v>31</v>
      </c>
      <c r="AX170" s="15" t="s">
        <v>83</v>
      </c>
      <c r="AY170" s="207" t="s">
        <v>119</v>
      </c>
    </row>
    <row r="171" s="2" customFormat="1" ht="24.15" customHeight="1">
      <c r="A171" s="38"/>
      <c r="B171" s="171"/>
      <c r="C171" s="172" t="s">
        <v>254</v>
      </c>
      <c r="D171" s="172" t="s">
        <v>122</v>
      </c>
      <c r="E171" s="173" t="s">
        <v>255</v>
      </c>
      <c r="F171" s="174" t="s">
        <v>256</v>
      </c>
      <c r="G171" s="175" t="s">
        <v>225</v>
      </c>
      <c r="H171" s="176">
        <v>80</v>
      </c>
      <c r="I171" s="177"/>
      <c r="J171" s="178">
        <f>ROUND(I171*H171,2)</f>
        <v>0</v>
      </c>
      <c r="K171" s="174" t="s">
        <v>126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0.036900000000000002</v>
      </c>
      <c r="R171" s="181">
        <f>Q171*H171</f>
        <v>2.952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138</v>
      </c>
      <c r="AT171" s="183" t="s">
        <v>122</v>
      </c>
      <c r="AU171" s="183" t="s">
        <v>85</v>
      </c>
      <c r="AY171" s="19" t="s">
        <v>119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83</v>
      </c>
      <c r="BK171" s="184">
        <f>ROUND(I171*H171,2)</f>
        <v>0</v>
      </c>
      <c r="BL171" s="19" t="s">
        <v>138</v>
      </c>
      <c r="BM171" s="183" t="s">
        <v>257</v>
      </c>
    </row>
    <row r="172" s="13" customFormat="1">
      <c r="A172" s="13"/>
      <c r="B172" s="190"/>
      <c r="C172" s="13"/>
      <c r="D172" s="191" t="s">
        <v>183</v>
      </c>
      <c r="E172" s="192" t="s">
        <v>1</v>
      </c>
      <c r="F172" s="193" t="s">
        <v>258</v>
      </c>
      <c r="G172" s="13"/>
      <c r="H172" s="194">
        <v>30</v>
      </c>
      <c r="I172" s="195"/>
      <c r="J172" s="13"/>
      <c r="K172" s="13"/>
      <c r="L172" s="190"/>
      <c r="M172" s="196"/>
      <c r="N172" s="197"/>
      <c r="O172" s="197"/>
      <c r="P172" s="197"/>
      <c r="Q172" s="197"/>
      <c r="R172" s="197"/>
      <c r="S172" s="197"/>
      <c r="T172" s="19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2" t="s">
        <v>183</v>
      </c>
      <c r="AU172" s="192" t="s">
        <v>85</v>
      </c>
      <c r="AV172" s="13" t="s">
        <v>85</v>
      </c>
      <c r="AW172" s="13" t="s">
        <v>31</v>
      </c>
      <c r="AX172" s="13" t="s">
        <v>75</v>
      </c>
      <c r="AY172" s="192" t="s">
        <v>119</v>
      </c>
    </row>
    <row r="173" s="13" customFormat="1">
      <c r="A173" s="13"/>
      <c r="B173" s="190"/>
      <c r="C173" s="13"/>
      <c r="D173" s="191" t="s">
        <v>183</v>
      </c>
      <c r="E173" s="192" t="s">
        <v>1</v>
      </c>
      <c r="F173" s="193" t="s">
        <v>259</v>
      </c>
      <c r="G173" s="13"/>
      <c r="H173" s="194">
        <v>20</v>
      </c>
      <c r="I173" s="195"/>
      <c r="J173" s="13"/>
      <c r="K173" s="13"/>
      <c r="L173" s="190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183</v>
      </c>
      <c r="AU173" s="192" t="s">
        <v>85</v>
      </c>
      <c r="AV173" s="13" t="s">
        <v>85</v>
      </c>
      <c r="AW173" s="13" t="s">
        <v>31</v>
      </c>
      <c r="AX173" s="13" t="s">
        <v>75</v>
      </c>
      <c r="AY173" s="192" t="s">
        <v>119</v>
      </c>
    </row>
    <row r="174" s="13" customFormat="1">
      <c r="A174" s="13"/>
      <c r="B174" s="190"/>
      <c r="C174" s="13"/>
      <c r="D174" s="191" t="s">
        <v>183</v>
      </c>
      <c r="E174" s="192" t="s">
        <v>1</v>
      </c>
      <c r="F174" s="193" t="s">
        <v>260</v>
      </c>
      <c r="G174" s="13"/>
      <c r="H174" s="194">
        <v>30</v>
      </c>
      <c r="I174" s="195"/>
      <c r="J174" s="13"/>
      <c r="K174" s="13"/>
      <c r="L174" s="190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183</v>
      </c>
      <c r="AU174" s="192" t="s">
        <v>85</v>
      </c>
      <c r="AV174" s="13" t="s">
        <v>85</v>
      </c>
      <c r="AW174" s="13" t="s">
        <v>31</v>
      </c>
      <c r="AX174" s="13" t="s">
        <v>75</v>
      </c>
      <c r="AY174" s="192" t="s">
        <v>119</v>
      </c>
    </row>
    <row r="175" s="15" customFormat="1">
      <c r="A175" s="15"/>
      <c r="B175" s="206"/>
      <c r="C175" s="15"/>
      <c r="D175" s="191" t="s">
        <v>183</v>
      </c>
      <c r="E175" s="207" t="s">
        <v>1</v>
      </c>
      <c r="F175" s="208" t="s">
        <v>213</v>
      </c>
      <c r="G175" s="15"/>
      <c r="H175" s="209">
        <v>80</v>
      </c>
      <c r="I175" s="210"/>
      <c r="J175" s="15"/>
      <c r="K175" s="15"/>
      <c r="L175" s="206"/>
      <c r="M175" s="211"/>
      <c r="N175" s="212"/>
      <c r="O175" s="212"/>
      <c r="P175" s="212"/>
      <c r="Q175" s="212"/>
      <c r="R175" s="212"/>
      <c r="S175" s="212"/>
      <c r="T175" s="21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07" t="s">
        <v>183</v>
      </c>
      <c r="AU175" s="207" t="s">
        <v>85</v>
      </c>
      <c r="AV175" s="15" t="s">
        <v>138</v>
      </c>
      <c r="AW175" s="15" t="s">
        <v>31</v>
      </c>
      <c r="AX175" s="15" t="s">
        <v>83</v>
      </c>
      <c r="AY175" s="207" t="s">
        <v>119</v>
      </c>
    </row>
    <row r="176" s="2" customFormat="1" ht="33" customHeight="1">
      <c r="A176" s="38"/>
      <c r="B176" s="171"/>
      <c r="C176" s="172" t="s">
        <v>261</v>
      </c>
      <c r="D176" s="172" t="s">
        <v>122</v>
      </c>
      <c r="E176" s="173" t="s">
        <v>262</v>
      </c>
      <c r="F176" s="174" t="s">
        <v>263</v>
      </c>
      <c r="G176" s="175" t="s">
        <v>264</v>
      </c>
      <c r="H176" s="176">
        <v>137.054</v>
      </c>
      <c r="I176" s="177"/>
      <c r="J176" s="178">
        <f>ROUND(I176*H176,2)</f>
        <v>0</v>
      </c>
      <c r="K176" s="174" t="s">
        <v>126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138</v>
      </c>
      <c r="AT176" s="183" t="s">
        <v>122</v>
      </c>
      <c r="AU176" s="183" t="s">
        <v>85</v>
      </c>
      <c r="AY176" s="19" t="s">
        <v>119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83</v>
      </c>
      <c r="BK176" s="184">
        <f>ROUND(I176*H176,2)</f>
        <v>0</v>
      </c>
      <c r="BL176" s="19" t="s">
        <v>138</v>
      </c>
      <c r="BM176" s="183" t="s">
        <v>265</v>
      </c>
    </row>
    <row r="177" s="14" customFormat="1">
      <c r="A177" s="14"/>
      <c r="B177" s="199"/>
      <c r="C177" s="14"/>
      <c r="D177" s="191" t="s">
        <v>183</v>
      </c>
      <c r="E177" s="200" t="s">
        <v>1</v>
      </c>
      <c r="F177" s="201" t="s">
        <v>266</v>
      </c>
      <c r="G177" s="14"/>
      <c r="H177" s="200" t="s">
        <v>1</v>
      </c>
      <c r="I177" s="202"/>
      <c r="J177" s="14"/>
      <c r="K177" s="14"/>
      <c r="L177" s="199"/>
      <c r="M177" s="203"/>
      <c r="N177" s="204"/>
      <c r="O177" s="204"/>
      <c r="P177" s="204"/>
      <c r="Q177" s="204"/>
      <c r="R177" s="204"/>
      <c r="S177" s="204"/>
      <c r="T177" s="20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0" t="s">
        <v>183</v>
      </c>
      <c r="AU177" s="200" t="s">
        <v>85</v>
      </c>
      <c r="AV177" s="14" t="s">
        <v>83</v>
      </c>
      <c r="AW177" s="14" t="s">
        <v>31</v>
      </c>
      <c r="AX177" s="14" t="s">
        <v>75</v>
      </c>
      <c r="AY177" s="200" t="s">
        <v>119</v>
      </c>
    </row>
    <row r="178" s="13" customFormat="1">
      <c r="A178" s="13"/>
      <c r="B178" s="190"/>
      <c r="C178" s="13"/>
      <c r="D178" s="191" t="s">
        <v>183</v>
      </c>
      <c r="E178" s="192" t="s">
        <v>1</v>
      </c>
      <c r="F178" s="193" t="s">
        <v>267</v>
      </c>
      <c r="G178" s="13"/>
      <c r="H178" s="194">
        <v>69.765000000000001</v>
      </c>
      <c r="I178" s="195"/>
      <c r="J178" s="13"/>
      <c r="K178" s="13"/>
      <c r="L178" s="190"/>
      <c r="M178" s="196"/>
      <c r="N178" s="197"/>
      <c r="O178" s="197"/>
      <c r="P178" s="197"/>
      <c r="Q178" s="197"/>
      <c r="R178" s="197"/>
      <c r="S178" s="197"/>
      <c r="T178" s="19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183</v>
      </c>
      <c r="AU178" s="192" t="s">
        <v>85</v>
      </c>
      <c r="AV178" s="13" t="s">
        <v>85</v>
      </c>
      <c r="AW178" s="13" t="s">
        <v>31</v>
      </c>
      <c r="AX178" s="13" t="s">
        <v>75</v>
      </c>
      <c r="AY178" s="192" t="s">
        <v>119</v>
      </c>
    </row>
    <row r="179" s="13" customFormat="1">
      <c r="A179" s="13"/>
      <c r="B179" s="190"/>
      <c r="C179" s="13"/>
      <c r="D179" s="191" t="s">
        <v>183</v>
      </c>
      <c r="E179" s="192" t="s">
        <v>1</v>
      </c>
      <c r="F179" s="193" t="s">
        <v>268</v>
      </c>
      <c r="G179" s="13"/>
      <c r="H179" s="194">
        <v>1.26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183</v>
      </c>
      <c r="AU179" s="192" t="s">
        <v>85</v>
      </c>
      <c r="AV179" s="13" t="s">
        <v>85</v>
      </c>
      <c r="AW179" s="13" t="s">
        <v>31</v>
      </c>
      <c r="AX179" s="13" t="s">
        <v>75</v>
      </c>
      <c r="AY179" s="192" t="s">
        <v>119</v>
      </c>
    </row>
    <row r="180" s="16" customFormat="1">
      <c r="A180" s="16"/>
      <c r="B180" s="224"/>
      <c r="C180" s="16"/>
      <c r="D180" s="191" t="s">
        <v>183</v>
      </c>
      <c r="E180" s="225" t="s">
        <v>1</v>
      </c>
      <c r="F180" s="226" t="s">
        <v>269</v>
      </c>
      <c r="G180" s="16"/>
      <c r="H180" s="227">
        <v>71.025000000000006</v>
      </c>
      <c r="I180" s="228"/>
      <c r="J180" s="16"/>
      <c r="K180" s="16"/>
      <c r="L180" s="224"/>
      <c r="M180" s="229"/>
      <c r="N180" s="230"/>
      <c r="O180" s="230"/>
      <c r="P180" s="230"/>
      <c r="Q180" s="230"/>
      <c r="R180" s="230"/>
      <c r="S180" s="230"/>
      <c r="T180" s="231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25" t="s">
        <v>183</v>
      </c>
      <c r="AU180" s="225" t="s">
        <v>85</v>
      </c>
      <c r="AV180" s="16" t="s">
        <v>132</v>
      </c>
      <c r="AW180" s="16" t="s">
        <v>31</v>
      </c>
      <c r="AX180" s="16" t="s">
        <v>75</v>
      </c>
      <c r="AY180" s="225" t="s">
        <v>119</v>
      </c>
    </row>
    <row r="181" s="14" customFormat="1">
      <c r="A181" s="14"/>
      <c r="B181" s="199"/>
      <c r="C181" s="14"/>
      <c r="D181" s="191" t="s">
        <v>183</v>
      </c>
      <c r="E181" s="200" t="s">
        <v>1</v>
      </c>
      <c r="F181" s="201" t="s">
        <v>270</v>
      </c>
      <c r="G181" s="14"/>
      <c r="H181" s="200" t="s">
        <v>1</v>
      </c>
      <c r="I181" s="202"/>
      <c r="J181" s="14"/>
      <c r="K181" s="14"/>
      <c r="L181" s="199"/>
      <c r="M181" s="203"/>
      <c r="N181" s="204"/>
      <c r="O181" s="204"/>
      <c r="P181" s="204"/>
      <c r="Q181" s="204"/>
      <c r="R181" s="204"/>
      <c r="S181" s="204"/>
      <c r="T181" s="20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0" t="s">
        <v>183</v>
      </c>
      <c r="AU181" s="200" t="s">
        <v>85</v>
      </c>
      <c r="AV181" s="14" t="s">
        <v>83</v>
      </c>
      <c r="AW181" s="14" t="s">
        <v>31</v>
      </c>
      <c r="AX181" s="14" t="s">
        <v>75</v>
      </c>
      <c r="AY181" s="200" t="s">
        <v>119</v>
      </c>
    </row>
    <row r="182" s="13" customFormat="1">
      <c r="A182" s="13"/>
      <c r="B182" s="190"/>
      <c r="C182" s="13"/>
      <c r="D182" s="191" t="s">
        <v>183</v>
      </c>
      <c r="E182" s="192" t="s">
        <v>1</v>
      </c>
      <c r="F182" s="193" t="s">
        <v>271</v>
      </c>
      <c r="G182" s="13"/>
      <c r="H182" s="194">
        <v>21.719999999999999</v>
      </c>
      <c r="I182" s="195"/>
      <c r="J182" s="13"/>
      <c r="K182" s="13"/>
      <c r="L182" s="190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183</v>
      </c>
      <c r="AU182" s="192" t="s">
        <v>85</v>
      </c>
      <c r="AV182" s="13" t="s">
        <v>85</v>
      </c>
      <c r="AW182" s="13" t="s">
        <v>31</v>
      </c>
      <c r="AX182" s="13" t="s">
        <v>75</v>
      </c>
      <c r="AY182" s="192" t="s">
        <v>119</v>
      </c>
    </row>
    <row r="183" s="13" customFormat="1">
      <c r="A183" s="13"/>
      <c r="B183" s="190"/>
      <c r="C183" s="13"/>
      <c r="D183" s="191" t="s">
        <v>183</v>
      </c>
      <c r="E183" s="192" t="s">
        <v>1</v>
      </c>
      <c r="F183" s="193" t="s">
        <v>272</v>
      </c>
      <c r="G183" s="13"/>
      <c r="H183" s="194">
        <v>44.308999999999998</v>
      </c>
      <c r="I183" s="195"/>
      <c r="J183" s="13"/>
      <c r="K183" s="13"/>
      <c r="L183" s="190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183</v>
      </c>
      <c r="AU183" s="192" t="s">
        <v>85</v>
      </c>
      <c r="AV183" s="13" t="s">
        <v>85</v>
      </c>
      <c r="AW183" s="13" t="s">
        <v>31</v>
      </c>
      <c r="AX183" s="13" t="s">
        <v>75</v>
      </c>
      <c r="AY183" s="192" t="s">
        <v>119</v>
      </c>
    </row>
    <row r="184" s="15" customFormat="1">
      <c r="A184" s="15"/>
      <c r="B184" s="206"/>
      <c r="C184" s="15"/>
      <c r="D184" s="191" t="s">
        <v>183</v>
      </c>
      <c r="E184" s="207" t="s">
        <v>1</v>
      </c>
      <c r="F184" s="208" t="s">
        <v>213</v>
      </c>
      <c r="G184" s="15"/>
      <c r="H184" s="209">
        <v>137.054</v>
      </c>
      <c r="I184" s="210"/>
      <c r="J184" s="15"/>
      <c r="K184" s="15"/>
      <c r="L184" s="206"/>
      <c r="M184" s="211"/>
      <c r="N184" s="212"/>
      <c r="O184" s="212"/>
      <c r="P184" s="212"/>
      <c r="Q184" s="212"/>
      <c r="R184" s="212"/>
      <c r="S184" s="212"/>
      <c r="T184" s="21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07" t="s">
        <v>183</v>
      </c>
      <c r="AU184" s="207" t="s">
        <v>85</v>
      </c>
      <c r="AV184" s="15" t="s">
        <v>138</v>
      </c>
      <c r="AW184" s="15" t="s">
        <v>31</v>
      </c>
      <c r="AX184" s="15" t="s">
        <v>83</v>
      </c>
      <c r="AY184" s="207" t="s">
        <v>119</v>
      </c>
    </row>
    <row r="185" s="2" customFormat="1" ht="24.15" customHeight="1">
      <c r="A185" s="38"/>
      <c r="B185" s="171"/>
      <c r="C185" s="172" t="s">
        <v>273</v>
      </c>
      <c r="D185" s="172" t="s">
        <v>122</v>
      </c>
      <c r="E185" s="173" t="s">
        <v>274</v>
      </c>
      <c r="F185" s="174" t="s">
        <v>275</v>
      </c>
      <c r="G185" s="175" t="s">
        <v>264</v>
      </c>
      <c r="H185" s="176">
        <v>24</v>
      </c>
      <c r="I185" s="177"/>
      <c r="J185" s="178">
        <f>ROUND(I185*H185,2)</f>
        <v>0</v>
      </c>
      <c r="K185" s="174" t="s">
        <v>126</v>
      </c>
      <c r="L185" s="39"/>
      <c r="M185" s="179" t="s">
        <v>1</v>
      </c>
      <c r="N185" s="180" t="s">
        <v>40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138</v>
      </c>
      <c r="AT185" s="183" t="s">
        <v>122</v>
      </c>
      <c r="AU185" s="183" t="s">
        <v>85</v>
      </c>
      <c r="AY185" s="19" t="s">
        <v>119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9" t="s">
        <v>83</v>
      </c>
      <c r="BK185" s="184">
        <f>ROUND(I185*H185,2)</f>
        <v>0</v>
      </c>
      <c r="BL185" s="19" t="s">
        <v>138</v>
      </c>
      <c r="BM185" s="183" t="s">
        <v>276</v>
      </c>
    </row>
    <row r="186" s="13" customFormat="1">
      <c r="A186" s="13"/>
      <c r="B186" s="190"/>
      <c r="C186" s="13"/>
      <c r="D186" s="191" t="s">
        <v>183</v>
      </c>
      <c r="E186" s="192" t="s">
        <v>1</v>
      </c>
      <c r="F186" s="193" t="s">
        <v>277</v>
      </c>
      <c r="G186" s="13"/>
      <c r="H186" s="194">
        <v>24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183</v>
      </c>
      <c r="AU186" s="192" t="s">
        <v>85</v>
      </c>
      <c r="AV186" s="13" t="s">
        <v>85</v>
      </c>
      <c r="AW186" s="13" t="s">
        <v>31</v>
      </c>
      <c r="AX186" s="13" t="s">
        <v>83</v>
      </c>
      <c r="AY186" s="192" t="s">
        <v>119</v>
      </c>
    </row>
    <row r="187" s="2" customFormat="1" ht="24.15" customHeight="1">
      <c r="A187" s="38"/>
      <c r="B187" s="171"/>
      <c r="C187" s="172" t="s">
        <v>278</v>
      </c>
      <c r="D187" s="172" t="s">
        <v>122</v>
      </c>
      <c r="E187" s="173" t="s">
        <v>279</v>
      </c>
      <c r="F187" s="174" t="s">
        <v>280</v>
      </c>
      <c r="G187" s="175" t="s">
        <v>264</v>
      </c>
      <c r="H187" s="176">
        <v>1.7450000000000001</v>
      </c>
      <c r="I187" s="177"/>
      <c r="J187" s="178">
        <f>ROUND(I187*H187,2)</f>
        <v>0</v>
      </c>
      <c r="K187" s="174" t="s">
        <v>126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0</v>
      </c>
      <c r="R187" s="181">
        <f>Q187*H187</f>
        <v>0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138</v>
      </c>
      <c r="AT187" s="183" t="s">
        <v>122</v>
      </c>
      <c r="AU187" s="183" t="s">
        <v>85</v>
      </c>
      <c r="AY187" s="19" t="s">
        <v>119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9" t="s">
        <v>83</v>
      </c>
      <c r="BK187" s="184">
        <f>ROUND(I187*H187,2)</f>
        <v>0</v>
      </c>
      <c r="BL187" s="19" t="s">
        <v>138</v>
      </c>
      <c r="BM187" s="183" t="s">
        <v>281</v>
      </c>
    </row>
    <row r="188" s="13" customFormat="1">
      <c r="A188" s="13"/>
      <c r="B188" s="190"/>
      <c r="C188" s="13"/>
      <c r="D188" s="191" t="s">
        <v>183</v>
      </c>
      <c r="E188" s="192" t="s">
        <v>1</v>
      </c>
      <c r="F188" s="193" t="s">
        <v>282</v>
      </c>
      <c r="G188" s="13"/>
      <c r="H188" s="194">
        <v>1.2749999999999999</v>
      </c>
      <c r="I188" s="195"/>
      <c r="J188" s="13"/>
      <c r="K188" s="13"/>
      <c r="L188" s="190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183</v>
      </c>
      <c r="AU188" s="192" t="s">
        <v>85</v>
      </c>
      <c r="AV188" s="13" t="s">
        <v>85</v>
      </c>
      <c r="AW188" s="13" t="s">
        <v>31</v>
      </c>
      <c r="AX188" s="13" t="s">
        <v>75</v>
      </c>
      <c r="AY188" s="192" t="s">
        <v>119</v>
      </c>
    </row>
    <row r="189" s="13" customFormat="1">
      <c r="A189" s="13"/>
      <c r="B189" s="190"/>
      <c r="C189" s="13"/>
      <c r="D189" s="191" t="s">
        <v>183</v>
      </c>
      <c r="E189" s="192" t="s">
        <v>1</v>
      </c>
      <c r="F189" s="193" t="s">
        <v>283</v>
      </c>
      <c r="G189" s="13"/>
      <c r="H189" s="194">
        <v>0.46999999999999997</v>
      </c>
      <c r="I189" s="195"/>
      <c r="J189" s="13"/>
      <c r="K189" s="13"/>
      <c r="L189" s="190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183</v>
      </c>
      <c r="AU189" s="192" t="s">
        <v>85</v>
      </c>
      <c r="AV189" s="13" t="s">
        <v>85</v>
      </c>
      <c r="AW189" s="13" t="s">
        <v>31</v>
      </c>
      <c r="AX189" s="13" t="s">
        <v>75</v>
      </c>
      <c r="AY189" s="192" t="s">
        <v>119</v>
      </c>
    </row>
    <row r="190" s="15" customFormat="1">
      <c r="A190" s="15"/>
      <c r="B190" s="206"/>
      <c r="C190" s="15"/>
      <c r="D190" s="191" t="s">
        <v>183</v>
      </c>
      <c r="E190" s="207" t="s">
        <v>1</v>
      </c>
      <c r="F190" s="208" t="s">
        <v>213</v>
      </c>
      <c r="G190" s="15"/>
      <c r="H190" s="209">
        <v>1.7449999999999999</v>
      </c>
      <c r="I190" s="210"/>
      <c r="J190" s="15"/>
      <c r="K190" s="15"/>
      <c r="L190" s="206"/>
      <c r="M190" s="211"/>
      <c r="N190" s="212"/>
      <c r="O190" s="212"/>
      <c r="P190" s="212"/>
      <c r="Q190" s="212"/>
      <c r="R190" s="212"/>
      <c r="S190" s="212"/>
      <c r="T190" s="21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7" t="s">
        <v>183</v>
      </c>
      <c r="AU190" s="207" t="s">
        <v>85</v>
      </c>
      <c r="AV190" s="15" t="s">
        <v>138</v>
      </c>
      <c r="AW190" s="15" t="s">
        <v>31</v>
      </c>
      <c r="AX190" s="15" t="s">
        <v>83</v>
      </c>
      <c r="AY190" s="207" t="s">
        <v>119</v>
      </c>
    </row>
    <row r="191" s="2" customFormat="1" ht="33" customHeight="1">
      <c r="A191" s="38"/>
      <c r="B191" s="171"/>
      <c r="C191" s="172" t="s">
        <v>284</v>
      </c>
      <c r="D191" s="172" t="s">
        <v>122</v>
      </c>
      <c r="E191" s="173" t="s">
        <v>285</v>
      </c>
      <c r="F191" s="174" t="s">
        <v>286</v>
      </c>
      <c r="G191" s="175" t="s">
        <v>264</v>
      </c>
      <c r="H191" s="176">
        <v>4</v>
      </c>
      <c r="I191" s="177"/>
      <c r="J191" s="178">
        <f>ROUND(I191*H191,2)</f>
        <v>0</v>
      </c>
      <c r="K191" s="174" t="s">
        <v>126</v>
      </c>
      <c r="L191" s="39"/>
      <c r="M191" s="179" t="s">
        <v>1</v>
      </c>
      <c r="N191" s="180" t="s">
        <v>40</v>
      </c>
      <c r="O191" s="77"/>
      <c r="P191" s="181">
        <f>O191*H191</f>
        <v>0</v>
      </c>
      <c r="Q191" s="181">
        <v>0</v>
      </c>
      <c r="R191" s="181">
        <f>Q191*H191</f>
        <v>0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138</v>
      </c>
      <c r="AT191" s="183" t="s">
        <v>122</v>
      </c>
      <c r="AU191" s="183" t="s">
        <v>85</v>
      </c>
      <c r="AY191" s="19" t="s">
        <v>119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9" t="s">
        <v>83</v>
      </c>
      <c r="BK191" s="184">
        <f>ROUND(I191*H191,2)</f>
        <v>0</v>
      </c>
      <c r="BL191" s="19" t="s">
        <v>138</v>
      </c>
      <c r="BM191" s="183" t="s">
        <v>287</v>
      </c>
    </row>
    <row r="192" s="13" customFormat="1">
      <c r="A192" s="13"/>
      <c r="B192" s="190"/>
      <c r="C192" s="13"/>
      <c r="D192" s="191" t="s">
        <v>183</v>
      </c>
      <c r="E192" s="192" t="s">
        <v>1</v>
      </c>
      <c r="F192" s="193" t="s">
        <v>288</v>
      </c>
      <c r="G192" s="13"/>
      <c r="H192" s="194">
        <v>4</v>
      </c>
      <c r="I192" s="195"/>
      <c r="J192" s="13"/>
      <c r="K192" s="13"/>
      <c r="L192" s="190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183</v>
      </c>
      <c r="AU192" s="192" t="s">
        <v>85</v>
      </c>
      <c r="AV192" s="13" t="s">
        <v>85</v>
      </c>
      <c r="AW192" s="13" t="s">
        <v>31</v>
      </c>
      <c r="AX192" s="13" t="s">
        <v>83</v>
      </c>
      <c r="AY192" s="192" t="s">
        <v>119</v>
      </c>
    </row>
    <row r="193" s="2" customFormat="1" ht="33" customHeight="1">
      <c r="A193" s="38"/>
      <c r="B193" s="171"/>
      <c r="C193" s="172" t="s">
        <v>289</v>
      </c>
      <c r="D193" s="172" t="s">
        <v>122</v>
      </c>
      <c r="E193" s="173" t="s">
        <v>290</v>
      </c>
      <c r="F193" s="174" t="s">
        <v>291</v>
      </c>
      <c r="G193" s="175" t="s">
        <v>264</v>
      </c>
      <c r="H193" s="176">
        <v>39.874000000000002</v>
      </c>
      <c r="I193" s="177"/>
      <c r="J193" s="178">
        <f>ROUND(I193*H193,2)</f>
        <v>0</v>
      </c>
      <c r="K193" s="174" t="s">
        <v>126</v>
      </c>
      <c r="L193" s="39"/>
      <c r="M193" s="179" t="s">
        <v>1</v>
      </c>
      <c r="N193" s="180" t="s">
        <v>40</v>
      </c>
      <c r="O193" s="77"/>
      <c r="P193" s="181">
        <f>O193*H193</f>
        <v>0</v>
      </c>
      <c r="Q193" s="181">
        <v>0</v>
      </c>
      <c r="R193" s="181">
        <f>Q193*H193</f>
        <v>0</v>
      </c>
      <c r="S193" s="181">
        <v>0</v>
      </c>
      <c r="T193" s="18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138</v>
      </c>
      <c r="AT193" s="183" t="s">
        <v>122</v>
      </c>
      <c r="AU193" s="183" t="s">
        <v>85</v>
      </c>
      <c r="AY193" s="19" t="s">
        <v>119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9" t="s">
        <v>83</v>
      </c>
      <c r="BK193" s="184">
        <f>ROUND(I193*H193,2)</f>
        <v>0</v>
      </c>
      <c r="BL193" s="19" t="s">
        <v>138</v>
      </c>
      <c r="BM193" s="183" t="s">
        <v>292</v>
      </c>
    </row>
    <row r="194" s="13" customFormat="1">
      <c r="A194" s="13"/>
      <c r="B194" s="190"/>
      <c r="C194" s="13"/>
      <c r="D194" s="191" t="s">
        <v>183</v>
      </c>
      <c r="E194" s="192" t="s">
        <v>1</v>
      </c>
      <c r="F194" s="193" t="s">
        <v>293</v>
      </c>
      <c r="G194" s="13"/>
      <c r="H194" s="194">
        <v>16.492000000000001</v>
      </c>
      <c r="I194" s="195"/>
      <c r="J194" s="13"/>
      <c r="K194" s="13"/>
      <c r="L194" s="190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183</v>
      </c>
      <c r="AU194" s="192" t="s">
        <v>85</v>
      </c>
      <c r="AV194" s="13" t="s">
        <v>85</v>
      </c>
      <c r="AW194" s="13" t="s">
        <v>31</v>
      </c>
      <c r="AX194" s="13" t="s">
        <v>75</v>
      </c>
      <c r="AY194" s="192" t="s">
        <v>119</v>
      </c>
    </row>
    <row r="195" s="13" customFormat="1">
      <c r="A195" s="13"/>
      <c r="B195" s="190"/>
      <c r="C195" s="13"/>
      <c r="D195" s="191" t="s">
        <v>183</v>
      </c>
      <c r="E195" s="192" t="s">
        <v>1</v>
      </c>
      <c r="F195" s="193" t="s">
        <v>294</v>
      </c>
      <c r="G195" s="13"/>
      <c r="H195" s="194">
        <v>20.681999999999999</v>
      </c>
      <c r="I195" s="195"/>
      <c r="J195" s="13"/>
      <c r="K195" s="13"/>
      <c r="L195" s="190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183</v>
      </c>
      <c r="AU195" s="192" t="s">
        <v>85</v>
      </c>
      <c r="AV195" s="13" t="s">
        <v>85</v>
      </c>
      <c r="AW195" s="13" t="s">
        <v>31</v>
      </c>
      <c r="AX195" s="13" t="s">
        <v>75</v>
      </c>
      <c r="AY195" s="192" t="s">
        <v>119</v>
      </c>
    </row>
    <row r="196" s="13" customFormat="1">
      <c r="A196" s="13"/>
      <c r="B196" s="190"/>
      <c r="C196" s="13"/>
      <c r="D196" s="191" t="s">
        <v>183</v>
      </c>
      <c r="E196" s="192" t="s">
        <v>1</v>
      </c>
      <c r="F196" s="193" t="s">
        <v>295</v>
      </c>
      <c r="G196" s="13"/>
      <c r="H196" s="194">
        <v>2.7000000000000002</v>
      </c>
      <c r="I196" s="195"/>
      <c r="J196" s="13"/>
      <c r="K196" s="13"/>
      <c r="L196" s="190"/>
      <c r="M196" s="196"/>
      <c r="N196" s="197"/>
      <c r="O196" s="197"/>
      <c r="P196" s="197"/>
      <c r="Q196" s="197"/>
      <c r="R196" s="197"/>
      <c r="S196" s="197"/>
      <c r="T196" s="19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2" t="s">
        <v>183</v>
      </c>
      <c r="AU196" s="192" t="s">
        <v>85</v>
      </c>
      <c r="AV196" s="13" t="s">
        <v>85</v>
      </c>
      <c r="AW196" s="13" t="s">
        <v>31</v>
      </c>
      <c r="AX196" s="13" t="s">
        <v>75</v>
      </c>
      <c r="AY196" s="192" t="s">
        <v>119</v>
      </c>
    </row>
    <row r="197" s="15" customFormat="1">
      <c r="A197" s="15"/>
      <c r="B197" s="206"/>
      <c r="C197" s="15"/>
      <c r="D197" s="191" t="s">
        <v>183</v>
      </c>
      <c r="E197" s="207" t="s">
        <v>1</v>
      </c>
      <c r="F197" s="208" t="s">
        <v>213</v>
      </c>
      <c r="G197" s="15"/>
      <c r="H197" s="209">
        <v>39.874000000000002</v>
      </c>
      <c r="I197" s="210"/>
      <c r="J197" s="15"/>
      <c r="K197" s="15"/>
      <c r="L197" s="206"/>
      <c r="M197" s="211"/>
      <c r="N197" s="212"/>
      <c r="O197" s="212"/>
      <c r="P197" s="212"/>
      <c r="Q197" s="212"/>
      <c r="R197" s="212"/>
      <c r="S197" s="212"/>
      <c r="T197" s="213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07" t="s">
        <v>183</v>
      </c>
      <c r="AU197" s="207" t="s">
        <v>85</v>
      </c>
      <c r="AV197" s="15" t="s">
        <v>138</v>
      </c>
      <c r="AW197" s="15" t="s">
        <v>31</v>
      </c>
      <c r="AX197" s="15" t="s">
        <v>83</v>
      </c>
      <c r="AY197" s="207" t="s">
        <v>119</v>
      </c>
    </row>
    <row r="198" s="2" customFormat="1" ht="33" customHeight="1">
      <c r="A198" s="38"/>
      <c r="B198" s="171"/>
      <c r="C198" s="172" t="s">
        <v>7</v>
      </c>
      <c r="D198" s="172" t="s">
        <v>122</v>
      </c>
      <c r="E198" s="173" t="s">
        <v>296</v>
      </c>
      <c r="F198" s="174" t="s">
        <v>297</v>
      </c>
      <c r="G198" s="175" t="s">
        <v>264</v>
      </c>
      <c r="H198" s="176">
        <v>5.9800000000000004</v>
      </c>
      <c r="I198" s="177"/>
      <c r="J198" s="178">
        <f>ROUND(I198*H198,2)</f>
        <v>0</v>
      </c>
      <c r="K198" s="174" t="s">
        <v>126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0</v>
      </c>
      <c r="R198" s="181">
        <f>Q198*H198</f>
        <v>0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138</v>
      </c>
      <c r="AT198" s="183" t="s">
        <v>122</v>
      </c>
      <c r="AU198" s="183" t="s">
        <v>85</v>
      </c>
      <c r="AY198" s="19" t="s">
        <v>119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9" t="s">
        <v>83</v>
      </c>
      <c r="BK198" s="184">
        <f>ROUND(I198*H198,2)</f>
        <v>0</v>
      </c>
      <c r="BL198" s="19" t="s">
        <v>138</v>
      </c>
      <c r="BM198" s="183" t="s">
        <v>298</v>
      </c>
    </row>
    <row r="199" s="13" customFormat="1">
      <c r="A199" s="13"/>
      <c r="B199" s="190"/>
      <c r="C199" s="13"/>
      <c r="D199" s="191" t="s">
        <v>183</v>
      </c>
      <c r="E199" s="192" t="s">
        <v>1</v>
      </c>
      <c r="F199" s="193" t="s">
        <v>299</v>
      </c>
      <c r="G199" s="13"/>
      <c r="H199" s="194">
        <v>5.9800000000000004</v>
      </c>
      <c r="I199" s="195"/>
      <c r="J199" s="13"/>
      <c r="K199" s="13"/>
      <c r="L199" s="190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183</v>
      </c>
      <c r="AU199" s="192" t="s">
        <v>85</v>
      </c>
      <c r="AV199" s="13" t="s">
        <v>85</v>
      </c>
      <c r="AW199" s="13" t="s">
        <v>31</v>
      </c>
      <c r="AX199" s="13" t="s">
        <v>83</v>
      </c>
      <c r="AY199" s="192" t="s">
        <v>119</v>
      </c>
    </row>
    <row r="200" s="2" customFormat="1" ht="24.15" customHeight="1">
      <c r="A200" s="38"/>
      <c r="B200" s="171"/>
      <c r="C200" s="172" t="s">
        <v>300</v>
      </c>
      <c r="D200" s="172" t="s">
        <v>122</v>
      </c>
      <c r="E200" s="173" t="s">
        <v>301</v>
      </c>
      <c r="F200" s="174" t="s">
        <v>302</v>
      </c>
      <c r="G200" s="175" t="s">
        <v>264</v>
      </c>
      <c r="H200" s="176">
        <v>10.192</v>
      </c>
      <c r="I200" s="177"/>
      <c r="J200" s="178">
        <f>ROUND(I200*H200,2)</f>
        <v>0</v>
      </c>
      <c r="K200" s="174" t="s">
        <v>126</v>
      </c>
      <c r="L200" s="39"/>
      <c r="M200" s="179" t="s">
        <v>1</v>
      </c>
      <c r="N200" s="180" t="s">
        <v>40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138</v>
      </c>
      <c r="AT200" s="183" t="s">
        <v>122</v>
      </c>
      <c r="AU200" s="183" t="s">
        <v>85</v>
      </c>
      <c r="AY200" s="19" t="s">
        <v>119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9" t="s">
        <v>83</v>
      </c>
      <c r="BK200" s="184">
        <f>ROUND(I200*H200,2)</f>
        <v>0</v>
      </c>
      <c r="BL200" s="19" t="s">
        <v>138</v>
      </c>
      <c r="BM200" s="183" t="s">
        <v>303</v>
      </c>
    </row>
    <row r="201" s="13" customFormat="1">
      <c r="A201" s="13"/>
      <c r="B201" s="190"/>
      <c r="C201" s="13"/>
      <c r="D201" s="191" t="s">
        <v>183</v>
      </c>
      <c r="E201" s="192" t="s">
        <v>1</v>
      </c>
      <c r="F201" s="193" t="s">
        <v>304</v>
      </c>
      <c r="G201" s="13"/>
      <c r="H201" s="194">
        <v>10.192</v>
      </c>
      <c r="I201" s="195"/>
      <c r="J201" s="13"/>
      <c r="K201" s="13"/>
      <c r="L201" s="190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183</v>
      </c>
      <c r="AU201" s="192" t="s">
        <v>85</v>
      </c>
      <c r="AV201" s="13" t="s">
        <v>85</v>
      </c>
      <c r="AW201" s="13" t="s">
        <v>31</v>
      </c>
      <c r="AX201" s="13" t="s">
        <v>83</v>
      </c>
      <c r="AY201" s="192" t="s">
        <v>119</v>
      </c>
    </row>
    <row r="202" s="2" customFormat="1" ht="21.75" customHeight="1">
      <c r="A202" s="38"/>
      <c r="B202" s="171"/>
      <c r="C202" s="172" t="s">
        <v>305</v>
      </c>
      <c r="D202" s="172" t="s">
        <v>122</v>
      </c>
      <c r="E202" s="173" t="s">
        <v>306</v>
      </c>
      <c r="F202" s="174" t="s">
        <v>307</v>
      </c>
      <c r="G202" s="175" t="s">
        <v>189</v>
      </c>
      <c r="H202" s="176">
        <v>20</v>
      </c>
      <c r="I202" s="177"/>
      <c r="J202" s="178">
        <f>ROUND(I202*H202,2)</f>
        <v>0</v>
      </c>
      <c r="K202" s="174" t="s">
        <v>126</v>
      </c>
      <c r="L202" s="39"/>
      <c r="M202" s="179" t="s">
        <v>1</v>
      </c>
      <c r="N202" s="180" t="s">
        <v>40</v>
      </c>
      <c r="O202" s="77"/>
      <c r="P202" s="181">
        <f>O202*H202</f>
        <v>0</v>
      </c>
      <c r="Q202" s="181">
        <v>0.00084000000000000003</v>
      </c>
      <c r="R202" s="181">
        <f>Q202*H202</f>
        <v>0.016800000000000002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138</v>
      </c>
      <c r="AT202" s="183" t="s">
        <v>122</v>
      </c>
      <c r="AU202" s="183" t="s">
        <v>85</v>
      </c>
      <c r="AY202" s="19" t="s">
        <v>119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9" t="s">
        <v>83</v>
      </c>
      <c r="BK202" s="184">
        <f>ROUND(I202*H202,2)</f>
        <v>0</v>
      </c>
      <c r="BL202" s="19" t="s">
        <v>138</v>
      </c>
      <c r="BM202" s="183" t="s">
        <v>308</v>
      </c>
    </row>
    <row r="203" s="13" customFormat="1">
      <c r="A203" s="13"/>
      <c r="B203" s="190"/>
      <c r="C203" s="13"/>
      <c r="D203" s="191" t="s">
        <v>183</v>
      </c>
      <c r="E203" s="192" t="s">
        <v>1</v>
      </c>
      <c r="F203" s="193" t="s">
        <v>309</v>
      </c>
      <c r="G203" s="13"/>
      <c r="H203" s="194">
        <v>20</v>
      </c>
      <c r="I203" s="195"/>
      <c r="J203" s="13"/>
      <c r="K203" s="13"/>
      <c r="L203" s="190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183</v>
      </c>
      <c r="AU203" s="192" t="s">
        <v>85</v>
      </c>
      <c r="AV203" s="13" t="s">
        <v>85</v>
      </c>
      <c r="AW203" s="13" t="s">
        <v>31</v>
      </c>
      <c r="AX203" s="13" t="s">
        <v>83</v>
      </c>
      <c r="AY203" s="192" t="s">
        <v>119</v>
      </c>
    </row>
    <row r="204" s="2" customFormat="1" ht="24.15" customHeight="1">
      <c r="A204" s="38"/>
      <c r="B204" s="171"/>
      <c r="C204" s="172" t="s">
        <v>310</v>
      </c>
      <c r="D204" s="172" t="s">
        <v>122</v>
      </c>
      <c r="E204" s="173" t="s">
        <v>311</v>
      </c>
      <c r="F204" s="174" t="s">
        <v>312</v>
      </c>
      <c r="G204" s="175" t="s">
        <v>189</v>
      </c>
      <c r="H204" s="176">
        <v>20</v>
      </c>
      <c r="I204" s="177"/>
      <c r="J204" s="178">
        <f>ROUND(I204*H204,2)</f>
        <v>0</v>
      </c>
      <c r="K204" s="174" t="s">
        <v>126</v>
      </c>
      <c r="L204" s="39"/>
      <c r="M204" s="179" t="s">
        <v>1</v>
      </c>
      <c r="N204" s="180" t="s">
        <v>40</v>
      </c>
      <c r="O204" s="77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138</v>
      </c>
      <c r="AT204" s="183" t="s">
        <v>122</v>
      </c>
      <c r="AU204" s="183" t="s">
        <v>85</v>
      </c>
      <c r="AY204" s="19" t="s">
        <v>119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9" t="s">
        <v>83</v>
      </c>
      <c r="BK204" s="184">
        <f>ROUND(I204*H204,2)</f>
        <v>0</v>
      </c>
      <c r="BL204" s="19" t="s">
        <v>138</v>
      </c>
      <c r="BM204" s="183" t="s">
        <v>313</v>
      </c>
    </row>
    <row r="205" s="2" customFormat="1" ht="37.8" customHeight="1">
      <c r="A205" s="38"/>
      <c r="B205" s="171"/>
      <c r="C205" s="172" t="s">
        <v>314</v>
      </c>
      <c r="D205" s="172" t="s">
        <v>122</v>
      </c>
      <c r="E205" s="173" t="s">
        <v>315</v>
      </c>
      <c r="F205" s="174" t="s">
        <v>316</v>
      </c>
      <c r="G205" s="175" t="s">
        <v>264</v>
      </c>
      <c r="H205" s="176">
        <v>185.61000000000001</v>
      </c>
      <c r="I205" s="177"/>
      <c r="J205" s="178">
        <f>ROUND(I205*H205,2)</f>
        <v>0</v>
      </c>
      <c r="K205" s="174" t="s">
        <v>126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138</v>
      </c>
      <c r="AT205" s="183" t="s">
        <v>122</v>
      </c>
      <c r="AU205" s="183" t="s">
        <v>85</v>
      </c>
      <c r="AY205" s="19" t="s">
        <v>119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9" t="s">
        <v>83</v>
      </c>
      <c r="BK205" s="184">
        <f>ROUND(I205*H205,2)</f>
        <v>0</v>
      </c>
      <c r="BL205" s="19" t="s">
        <v>138</v>
      </c>
      <c r="BM205" s="183" t="s">
        <v>317</v>
      </c>
    </row>
    <row r="206" s="13" customFormat="1">
      <c r="A206" s="13"/>
      <c r="B206" s="190"/>
      <c r="C206" s="13"/>
      <c r="D206" s="191" t="s">
        <v>183</v>
      </c>
      <c r="E206" s="192" t="s">
        <v>1</v>
      </c>
      <c r="F206" s="193" t="s">
        <v>318</v>
      </c>
      <c r="G206" s="13"/>
      <c r="H206" s="194">
        <v>137.05000000000001</v>
      </c>
      <c r="I206" s="195"/>
      <c r="J206" s="13"/>
      <c r="K206" s="13"/>
      <c r="L206" s="190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183</v>
      </c>
      <c r="AU206" s="192" t="s">
        <v>85</v>
      </c>
      <c r="AV206" s="13" t="s">
        <v>85</v>
      </c>
      <c r="AW206" s="13" t="s">
        <v>31</v>
      </c>
      <c r="AX206" s="13" t="s">
        <v>75</v>
      </c>
      <c r="AY206" s="192" t="s">
        <v>119</v>
      </c>
    </row>
    <row r="207" s="13" customFormat="1">
      <c r="A207" s="13"/>
      <c r="B207" s="190"/>
      <c r="C207" s="13"/>
      <c r="D207" s="191" t="s">
        <v>183</v>
      </c>
      <c r="E207" s="192" t="s">
        <v>1</v>
      </c>
      <c r="F207" s="193" t="s">
        <v>319</v>
      </c>
      <c r="G207" s="13"/>
      <c r="H207" s="194">
        <v>45.850000000000001</v>
      </c>
      <c r="I207" s="195"/>
      <c r="J207" s="13"/>
      <c r="K207" s="13"/>
      <c r="L207" s="190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183</v>
      </c>
      <c r="AU207" s="192" t="s">
        <v>85</v>
      </c>
      <c r="AV207" s="13" t="s">
        <v>85</v>
      </c>
      <c r="AW207" s="13" t="s">
        <v>31</v>
      </c>
      <c r="AX207" s="13" t="s">
        <v>75</v>
      </c>
      <c r="AY207" s="192" t="s">
        <v>119</v>
      </c>
    </row>
    <row r="208" s="13" customFormat="1">
      <c r="A208" s="13"/>
      <c r="B208" s="190"/>
      <c r="C208" s="13"/>
      <c r="D208" s="191" t="s">
        <v>183</v>
      </c>
      <c r="E208" s="192" t="s">
        <v>1</v>
      </c>
      <c r="F208" s="193" t="s">
        <v>320</v>
      </c>
      <c r="G208" s="13"/>
      <c r="H208" s="194">
        <v>10.19</v>
      </c>
      <c r="I208" s="195"/>
      <c r="J208" s="13"/>
      <c r="K208" s="13"/>
      <c r="L208" s="190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183</v>
      </c>
      <c r="AU208" s="192" t="s">
        <v>85</v>
      </c>
      <c r="AV208" s="13" t="s">
        <v>85</v>
      </c>
      <c r="AW208" s="13" t="s">
        <v>31</v>
      </c>
      <c r="AX208" s="13" t="s">
        <v>75</v>
      </c>
      <c r="AY208" s="192" t="s">
        <v>119</v>
      </c>
    </row>
    <row r="209" s="16" customFormat="1">
      <c r="A209" s="16"/>
      <c r="B209" s="224"/>
      <c r="C209" s="16"/>
      <c r="D209" s="191" t="s">
        <v>183</v>
      </c>
      <c r="E209" s="225" t="s">
        <v>1</v>
      </c>
      <c r="F209" s="226" t="s">
        <v>269</v>
      </c>
      <c r="G209" s="16"/>
      <c r="H209" s="227">
        <v>193.09</v>
      </c>
      <c r="I209" s="228"/>
      <c r="J209" s="16"/>
      <c r="K209" s="16"/>
      <c r="L209" s="224"/>
      <c r="M209" s="229"/>
      <c r="N209" s="230"/>
      <c r="O209" s="230"/>
      <c r="P209" s="230"/>
      <c r="Q209" s="230"/>
      <c r="R209" s="230"/>
      <c r="S209" s="230"/>
      <c r="T209" s="231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25" t="s">
        <v>183</v>
      </c>
      <c r="AU209" s="225" t="s">
        <v>85</v>
      </c>
      <c r="AV209" s="16" t="s">
        <v>132</v>
      </c>
      <c r="AW209" s="16" t="s">
        <v>31</v>
      </c>
      <c r="AX209" s="16" t="s">
        <v>75</v>
      </c>
      <c r="AY209" s="225" t="s">
        <v>119</v>
      </c>
    </row>
    <row r="210" s="14" customFormat="1">
      <c r="A210" s="14"/>
      <c r="B210" s="199"/>
      <c r="C210" s="14"/>
      <c r="D210" s="191" t="s">
        <v>183</v>
      </c>
      <c r="E210" s="200" t="s">
        <v>1</v>
      </c>
      <c r="F210" s="201" t="s">
        <v>321</v>
      </c>
      <c r="G210" s="14"/>
      <c r="H210" s="200" t="s">
        <v>1</v>
      </c>
      <c r="I210" s="202"/>
      <c r="J210" s="14"/>
      <c r="K210" s="14"/>
      <c r="L210" s="199"/>
      <c r="M210" s="203"/>
      <c r="N210" s="204"/>
      <c r="O210" s="204"/>
      <c r="P210" s="204"/>
      <c r="Q210" s="204"/>
      <c r="R210" s="204"/>
      <c r="S210" s="204"/>
      <c r="T210" s="20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183</v>
      </c>
      <c r="AU210" s="200" t="s">
        <v>85</v>
      </c>
      <c r="AV210" s="14" t="s">
        <v>83</v>
      </c>
      <c r="AW210" s="14" t="s">
        <v>31</v>
      </c>
      <c r="AX210" s="14" t="s">
        <v>75</v>
      </c>
      <c r="AY210" s="200" t="s">
        <v>119</v>
      </c>
    </row>
    <row r="211" s="13" customFormat="1">
      <c r="A211" s="13"/>
      <c r="B211" s="190"/>
      <c r="C211" s="13"/>
      <c r="D211" s="191" t="s">
        <v>183</v>
      </c>
      <c r="E211" s="192" t="s">
        <v>1</v>
      </c>
      <c r="F211" s="193" t="s">
        <v>322</v>
      </c>
      <c r="G211" s="13"/>
      <c r="H211" s="194">
        <v>-2.7599999999999998</v>
      </c>
      <c r="I211" s="195"/>
      <c r="J211" s="13"/>
      <c r="K211" s="13"/>
      <c r="L211" s="190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183</v>
      </c>
      <c r="AU211" s="192" t="s">
        <v>85</v>
      </c>
      <c r="AV211" s="13" t="s">
        <v>85</v>
      </c>
      <c r="AW211" s="13" t="s">
        <v>31</v>
      </c>
      <c r="AX211" s="13" t="s">
        <v>75</v>
      </c>
      <c r="AY211" s="192" t="s">
        <v>119</v>
      </c>
    </row>
    <row r="212" s="13" customFormat="1">
      <c r="A212" s="13"/>
      <c r="B212" s="190"/>
      <c r="C212" s="13"/>
      <c r="D212" s="191" t="s">
        <v>183</v>
      </c>
      <c r="E212" s="192" t="s">
        <v>1</v>
      </c>
      <c r="F212" s="193" t="s">
        <v>323</v>
      </c>
      <c r="G212" s="13"/>
      <c r="H212" s="194">
        <v>-4.7199999999999998</v>
      </c>
      <c r="I212" s="195"/>
      <c r="J212" s="13"/>
      <c r="K212" s="13"/>
      <c r="L212" s="190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183</v>
      </c>
      <c r="AU212" s="192" t="s">
        <v>85</v>
      </c>
      <c r="AV212" s="13" t="s">
        <v>85</v>
      </c>
      <c r="AW212" s="13" t="s">
        <v>31</v>
      </c>
      <c r="AX212" s="13" t="s">
        <v>75</v>
      </c>
      <c r="AY212" s="192" t="s">
        <v>119</v>
      </c>
    </row>
    <row r="213" s="16" customFormat="1">
      <c r="A213" s="16"/>
      <c r="B213" s="224"/>
      <c r="C213" s="16"/>
      <c r="D213" s="191" t="s">
        <v>183</v>
      </c>
      <c r="E213" s="225" t="s">
        <v>1</v>
      </c>
      <c r="F213" s="226" t="s">
        <v>269</v>
      </c>
      <c r="G213" s="16"/>
      <c r="H213" s="227">
        <v>-7.4799999999999995</v>
      </c>
      <c r="I213" s="228"/>
      <c r="J213" s="16"/>
      <c r="K213" s="16"/>
      <c r="L213" s="224"/>
      <c r="M213" s="229"/>
      <c r="N213" s="230"/>
      <c r="O213" s="230"/>
      <c r="P213" s="230"/>
      <c r="Q213" s="230"/>
      <c r="R213" s="230"/>
      <c r="S213" s="230"/>
      <c r="T213" s="231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25" t="s">
        <v>183</v>
      </c>
      <c r="AU213" s="225" t="s">
        <v>85</v>
      </c>
      <c r="AV213" s="16" t="s">
        <v>132</v>
      </c>
      <c r="AW213" s="16" t="s">
        <v>31</v>
      </c>
      <c r="AX213" s="16" t="s">
        <v>75</v>
      </c>
      <c r="AY213" s="225" t="s">
        <v>119</v>
      </c>
    </row>
    <row r="214" s="15" customFormat="1">
      <c r="A214" s="15"/>
      <c r="B214" s="206"/>
      <c r="C214" s="15"/>
      <c r="D214" s="191" t="s">
        <v>183</v>
      </c>
      <c r="E214" s="207" t="s">
        <v>1</v>
      </c>
      <c r="F214" s="208" t="s">
        <v>213</v>
      </c>
      <c r="G214" s="15"/>
      <c r="H214" s="209">
        <v>185.61000000000001</v>
      </c>
      <c r="I214" s="210"/>
      <c r="J214" s="15"/>
      <c r="K214" s="15"/>
      <c r="L214" s="206"/>
      <c r="M214" s="211"/>
      <c r="N214" s="212"/>
      <c r="O214" s="212"/>
      <c r="P214" s="212"/>
      <c r="Q214" s="212"/>
      <c r="R214" s="212"/>
      <c r="S214" s="212"/>
      <c r="T214" s="21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7" t="s">
        <v>183</v>
      </c>
      <c r="AU214" s="207" t="s">
        <v>85</v>
      </c>
      <c r="AV214" s="15" t="s">
        <v>138</v>
      </c>
      <c r="AW214" s="15" t="s">
        <v>31</v>
      </c>
      <c r="AX214" s="15" t="s">
        <v>83</v>
      </c>
      <c r="AY214" s="207" t="s">
        <v>119</v>
      </c>
    </row>
    <row r="215" s="2" customFormat="1" ht="37.8" customHeight="1">
      <c r="A215" s="38"/>
      <c r="B215" s="171"/>
      <c r="C215" s="172" t="s">
        <v>324</v>
      </c>
      <c r="D215" s="172" t="s">
        <v>122</v>
      </c>
      <c r="E215" s="173" t="s">
        <v>325</v>
      </c>
      <c r="F215" s="174" t="s">
        <v>326</v>
      </c>
      <c r="G215" s="175" t="s">
        <v>264</v>
      </c>
      <c r="H215" s="176">
        <v>742.44000000000005</v>
      </c>
      <c r="I215" s="177"/>
      <c r="J215" s="178">
        <f>ROUND(I215*H215,2)</f>
        <v>0</v>
      </c>
      <c r="K215" s="174" t="s">
        <v>126</v>
      </c>
      <c r="L215" s="39"/>
      <c r="M215" s="179" t="s">
        <v>1</v>
      </c>
      <c r="N215" s="180" t="s">
        <v>40</v>
      </c>
      <c r="O215" s="77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138</v>
      </c>
      <c r="AT215" s="183" t="s">
        <v>122</v>
      </c>
      <c r="AU215" s="183" t="s">
        <v>85</v>
      </c>
      <c r="AY215" s="19" t="s">
        <v>119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9" t="s">
        <v>83</v>
      </c>
      <c r="BK215" s="184">
        <f>ROUND(I215*H215,2)</f>
        <v>0</v>
      </c>
      <c r="BL215" s="19" t="s">
        <v>138</v>
      </c>
      <c r="BM215" s="183" t="s">
        <v>327</v>
      </c>
    </row>
    <row r="216" s="13" customFormat="1">
      <c r="A216" s="13"/>
      <c r="B216" s="190"/>
      <c r="C216" s="13"/>
      <c r="D216" s="191" t="s">
        <v>183</v>
      </c>
      <c r="E216" s="192" t="s">
        <v>1</v>
      </c>
      <c r="F216" s="193" t="s">
        <v>328</v>
      </c>
      <c r="G216" s="13"/>
      <c r="H216" s="194">
        <v>742.44000000000005</v>
      </c>
      <c r="I216" s="195"/>
      <c r="J216" s="13"/>
      <c r="K216" s="13"/>
      <c r="L216" s="190"/>
      <c r="M216" s="196"/>
      <c r="N216" s="197"/>
      <c r="O216" s="197"/>
      <c r="P216" s="197"/>
      <c r="Q216" s="197"/>
      <c r="R216" s="197"/>
      <c r="S216" s="197"/>
      <c r="T216" s="19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2" t="s">
        <v>183</v>
      </c>
      <c r="AU216" s="192" t="s">
        <v>85</v>
      </c>
      <c r="AV216" s="13" t="s">
        <v>85</v>
      </c>
      <c r="AW216" s="13" t="s">
        <v>31</v>
      </c>
      <c r="AX216" s="13" t="s">
        <v>83</v>
      </c>
      <c r="AY216" s="192" t="s">
        <v>119</v>
      </c>
    </row>
    <row r="217" s="2" customFormat="1" ht="24.15" customHeight="1">
      <c r="A217" s="38"/>
      <c r="B217" s="171"/>
      <c r="C217" s="172" t="s">
        <v>329</v>
      </c>
      <c r="D217" s="172" t="s">
        <v>122</v>
      </c>
      <c r="E217" s="173" t="s">
        <v>330</v>
      </c>
      <c r="F217" s="174" t="s">
        <v>331</v>
      </c>
      <c r="G217" s="175" t="s">
        <v>264</v>
      </c>
      <c r="H217" s="176">
        <v>185.61000000000001</v>
      </c>
      <c r="I217" s="177"/>
      <c r="J217" s="178">
        <f>ROUND(I217*H217,2)</f>
        <v>0</v>
      </c>
      <c r="K217" s="174" t="s">
        <v>126</v>
      </c>
      <c r="L217" s="39"/>
      <c r="M217" s="179" t="s">
        <v>1</v>
      </c>
      <c r="N217" s="180" t="s">
        <v>40</v>
      </c>
      <c r="O217" s="77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138</v>
      </c>
      <c r="AT217" s="183" t="s">
        <v>122</v>
      </c>
      <c r="AU217" s="183" t="s">
        <v>85</v>
      </c>
      <c r="AY217" s="19" t="s">
        <v>119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9" t="s">
        <v>83</v>
      </c>
      <c r="BK217" s="184">
        <f>ROUND(I217*H217,2)</f>
        <v>0</v>
      </c>
      <c r="BL217" s="19" t="s">
        <v>138</v>
      </c>
      <c r="BM217" s="183" t="s">
        <v>332</v>
      </c>
    </row>
    <row r="218" s="13" customFormat="1">
      <c r="A218" s="13"/>
      <c r="B218" s="190"/>
      <c r="C218" s="13"/>
      <c r="D218" s="191" t="s">
        <v>183</v>
      </c>
      <c r="E218" s="192" t="s">
        <v>1</v>
      </c>
      <c r="F218" s="193" t="s">
        <v>333</v>
      </c>
      <c r="G218" s="13"/>
      <c r="H218" s="194">
        <v>185.61000000000001</v>
      </c>
      <c r="I218" s="195"/>
      <c r="J218" s="13"/>
      <c r="K218" s="13"/>
      <c r="L218" s="190"/>
      <c r="M218" s="196"/>
      <c r="N218" s="197"/>
      <c r="O218" s="197"/>
      <c r="P218" s="197"/>
      <c r="Q218" s="197"/>
      <c r="R218" s="197"/>
      <c r="S218" s="197"/>
      <c r="T218" s="19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2" t="s">
        <v>183</v>
      </c>
      <c r="AU218" s="192" t="s">
        <v>85</v>
      </c>
      <c r="AV218" s="13" t="s">
        <v>85</v>
      </c>
      <c r="AW218" s="13" t="s">
        <v>31</v>
      </c>
      <c r="AX218" s="13" t="s">
        <v>83</v>
      </c>
      <c r="AY218" s="192" t="s">
        <v>119</v>
      </c>
    </row>
    <row r="219" s="2" customFormat="1" ht="33" customHeight="1">
      <c r="A219" s="38"/>
      <c r="B219" s="171"/>
      <c r="C219" s="172" t="s">
        <v>334</v>
      </c>
      <c r="D219" s="172" t="s">
        <v>122</v>
      </c>
      <c r="E219" s="173" t="s">
        <v>335</v>
      </c>
      <c r="F219" s="174" t="s">
        <v>336</v>
      </c>
      <c r="G219" s="175" t="s">
        <v>337</v>
      </c>
      <c r="H219" s="176">
        <v>352.65899999999999</v>
      </c>
      <c r="I219" s="177"/>
      <c r="J219" s="178">
        <f>ROUND(I219*H219,2)</f>
        <v>0</v>
      </c>
      <c r="K219" s="174" t="s">
        <v>126</v>
      </c>
      <c r="L219" s="39"/>
      <c r="M219" s="179" t="s">
        <v>1</v>
      </c>
      <c r="N219" s="180" t="s">
        <v>40</v>
      </c>
      <c r="O219" s="77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138</v>
      </c>
      <c r="AT219" s="183" t="s">
        <v>122</v>
      </c>
      <c r="AU219" s="183" t="s">
        <v>85</v>
      </c>
      <c r="AY219" s="19" t="s">
        <v>119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9" t="s">
        <v>83</v>
      </c>
      <c r="BK219" s="184">
        <f>ROUND(I219*H219,2)</f>
        <v>0</v>
      </c>
      <c r="BL219" s="19" t="s">
        <v>138</v>
      </c>
      <c r="BM219" s="183" t="s">
        <v>338</v>
      </c>
    </row>
    <row r="220" s="13" customFormat="1">
      <c r="A220" s="13"/>
      <c r="B220" s="190"/>
      <c r="C220" s="13"/>
      <c r="D220" s="191" t="s">
        <v>183</v>
      </c>
      <c r="E220" s="192" t="s">
        <v>1</v>
      </c>
      <c r="F220" s="193" t="s">
        <v>339</v>
      </c>
      <c r="G220" s="13"/>
      <c r="H220" s="194">
        <v>352.65899999999999</v>
      </c>
      <c r="I220" s="195"/>
      <c r="J220" s="13"/>
      <c r="K220" s="13"/>
      <c r="L220" s="190"/>
      <c r="M220" s="196"/>
      <c r="N220" s="197"/>
      <c r="O220" s="197"/>
      <c r="P220" s="197"/>
      <c r="Q220" s="197"/>
      <c r="R220" s="197"/>
      <c r="S220" s="197"/>
      <c r="T220" s="19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2" t="s">
        <v>183</v>
      </c>
      <c r="AU220" s="192" t="s">
        <v>85</v>
      </c>
      <c r="AV220" s="13" t="s">
        <v>85</v>
      </c>
      <c r="AW220" s="13" t="s">
        <v>31</v>
      </c>
      <c r="AX220" s="13" t="s">
        <v>83</v>
      </c>
      <c r="AY220" s="192" t="s">
        <v>119</v>
      </c>
    </row>
    <row r="221" s="2" customFormat="1" ht="16.5" customHeight="1">
      <c r="A221" s="38"/>
      <c r="B221" s="171"/>
      <c r="C221" s="172" t="s">
        <v>340</v>
      </c>
      <c r="D221" s="172" t="s">
        <v>122</v>
      </c>
      <c r="E221" s="173" t="s">
        <v>341</v>
      </c>
      <c r="F221" s="174" t="s">
        <v>342</v>
      </c>
      <c r="G221" s="175" t="s">
        <v>264</v>
      </c>
      <c r="H221" s="176">
        <v>185.61000000000001</v>
      </c>
      <c r="I221" s="177"/>
      <c r="J221" s="178">
        <f>ROUND(I221*H221,2)</f>
        <v>0</v>
      </c>
      <c r="K221" s="174" t="s">
        <v>126</v>
      </c>
      <c r="L221" s="39"/>
      <c r="M221" s="179" t="s">
        <v>1</v>
      </c>
      <c r="N221" s="180" t="s">
        <v>40</v>
      </c>
      <c r="O221" s="77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138</v>
      </c>
      <c r="AT221" s="183" t="s">
        <v>122</v>
      </c>
      <c r="AU221" s="183" t="s">
        <v>85</v>
      </c>
      <c r="AY221" s="19" t="s">
        <v>119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9" t="s">
        <v>83</v>
      </c>
      <c r="BK221" s="184">
        <f>ROUND(I221*H221,2)</f>
        <v>0</v>
      </c>
      <c r="BL221" s="19" t="s">
        <v>138</v>
      </c>
      <c r="BM221" s="183" t="s">
        <v>343</v>
      </c>
    </row>
    <row r="222" s="2" customFormat="1" ht="24.15" customHeight="1">
      <c r="A222" s="38"/>
      <c r="B222" s="171"/>
      <c r="C222" s="172" t="s">
        <v>344</v>
      </c>
      <c r="D222" s="172" t="s">
        <v>122</v>
      </c>
      <c r="E222" s="173" t="s">
        <v>345</v>
      </c>
      <c r="F222" s="174" t="s">
        <v>346</v>
      </c>
      <c r="G222" s="175" t="s">
        <v>264</v>
      </c>
      <c r="H222" s="176">
        <v>2.5299999999999998</v>
      </c>
      <c r="I222" s="177"/>
      <c r="J222" s="178">
        <f>ROUND(I222*H222,2)</f>
        <v>0</v>
      </c>
      <c r="K222" s="174" t="s">
        <v>126</v>
      </c>
      <c r="L222" s="39"/>
      <c r="M222" s="179" t="s">
        <v>1</v>
      </c>
      <c r="N222" s="180" t="s">
        <v>40</v>
      </c>
      <c r="O222" s="77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138</v>
      </c>
      <c r="AT222" s="183" t="s">
        <v>122</v>
      </c>
      <c r="AU222" s="183" t="s">
        <v>85</v>
      </c>
      <c r="AY222" s="19" t="s">
        <v>119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9" t="s">
        <v>83</v>
      </c>
      <c r="BK222" s="184">
        <f>ROUND(I222*H222,2)</f>
        <v>0</v>
      </c>
      <c r="BL222" s="19" t="s">
        <v>138</v>
      </c>
      <c r="BM222" s="183" t="s">
        <v>347</v>
      </c>
    </row>
    <row r="223" s="13" customFormat="1">
      <c r="A223" s="13"/>
      <c r="B223" s="190"/>
      <c r="C223" s="13"/>
      <c r="D223" s="191" t="s">
        <v>183</v>
      </c>
      <c r="E223" s="192" t="s">
        <v>1</v>
      </c>
      <c r="F223" s="193" t="s">
        <v>348</v>
      </c>
      <c r="G223" s="13"/>
      <c r="H223" s="194">
        <v>2.5299999999999998</v>
      </c>
      <c r="I223" s="195"/>
      <c r="J223" s="13"/>
      <c r="K223" s="13"/>
      <c r="L223" s="190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183</v>
      </c>
      <c r="AU223" s="192" t="s">
        <v>85</v>
      </c>
      <c r="AV223" s="13" t="s">
        <v>85</v>
      </c>
      <c r="AW223" s="13" t="s">
        <v>31</v>
      </c>
      <c r="AX223" s="13" t="s">
        <v>83</v>
      </c>
      <c r="AY223" s="192" t="s">
        <v>119</v>
      </c>
    </row>
    <row r="224" s="2" customFormat="1" ht="33" customHeight="1">
      <c r="A224" s="38"/>
      <c r="B224" s="171"/>
      <c r="C224" s="172" t="s">
        <v>349</v>
      </c>
      <c r="D224" s="172" t="s">
        <v>122</v>
      </c>
      <c r="E224" s="173" t="s">
        <v>350</v>
      </c>
      <c r="F224" s="174" t="s">
        <v>351</v>
      </c>
      <c r="G224" s="175" t="s">
        <v>264</v>
      </c>
      <c r="H224" s="176">
        <v>3.7759999999999998</v>
      </c>
      <c r="I224" s="177"/>
      <c r="J224" s="178">
        <f>ROUND(I224*H224,2)</f>
        <v>0</v>
      </c>
      <c r="K224" s="174" t="s">
        <v>126</v>
      </c>
      <c r="L224" s="39"/>
      <c r="M224" s="179" t="s">
        <v>1</v>
      </c>
      <c r="N224" s="180" t="s">
        <v>40</v>
      </c>
      <c r="O224" s="7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138</v>
      </c>
      <c r="AT224" s="183" t="s">
        <v>122</v>
      </c>
      <c r="AU224" s="183" t="s">
        <v>85</v>
      </c>
      <c r="AY224" s="19" t="s">
        <v>119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9" t="s">
        <v>83</v>
      </c>
      <c r="BK224" s="184">
        <f>ROUND(I224*H224,2)</f>
        <v>0</v>
      </c>
      <c r="BL224" s="19" t="s">
        <v>138</v>
      </c>
      <c r="BM224" s="183" t="s">
        <v>352</v>
      </c>
    </row>
    <row r="225" s="13" customFormat="1">
      <c r="A225" s="13"/>
      <c r="B225" s="190"/>
      <c r="C225" s="13"/>
      <c r="D225" s="191" t="s">
        <v>183</v>
      </c>
      <c r="E225" s="192" t="s">
        <v>1</v>
      </c>
      <c r="F225" s="193" t="s">
        <v>353</v>
      </c>
      <c r="G225" s="13"/>
      <c r="H225" s="194">
        <v>3.7759999999999998</v>
      </c>
      <c r="I225" s="195"/>
      <c r="J225" s="13"/>
      <c r="K225" s="13"/>
      <c r="L225" s="190"/>
      <c r="M225" s="196"/>
      <c r="N225" s="197"/>
      <c r="O225" s="197"/>
      <c r="P225" s="197"/>
      <c r="Q225" s="197"/>
      <c r="R225" s="197"/>
      <c r="S225" s="197"/>
      <c r="T225" s="19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2" t="s">
        <v>183</v>
      </c>
      <c r="AU225" s="192" t="s">
        <v>85</v>
      </c>
      <c r="AV225" s="13" t="s">
        <v>85</v>
      </c>
      <c r="AW225" s="13" t="s">
        <v>31</v>
      </c>
      <c r="AX225" s="13" t="s">
        <v>83</v>
      </c>
      <c r="AY225" s="192" t="s">
        <v>119</v>
      </c>
    </row>
    <row r="226" s="2" customFormat="1" ht="16.5" customHeight="1">
      <c r="A226" s="38"/>
      <c r="B226" s="171"/>
      <c r="C226" s="214" t="s">
        <v>354</v>
      </c>
      <c r="D226" s="214" t="s">
        <v>242</v>
      </c>
      <c r="E226" s="215" t="s">
        <v>355</v>
      </c>
      <c r="F226" s="216" t="s">
        <v>356</v>
      </c>
      <c r="G226" s="217" t="s">
        <v>337</v>
      </c>
      <c r="H226" s="218">
        <v>11.989000000000001</v>
      </c>
      <c r="I226" s="219"/>
      <c r="J226" s="220">
        <f>ROUND(I226*H226,2)</f>
        <v>0</v>
      </c>
      <c r="K226" s="216" t="s">
        <v>126</v>
      </c>
      <c r="L226" s="221"/>
      <c r="M226" s="222" t="s">
        <v>1</v>
      </c>
      <c r="N226" s="223" t="s">
        <v>40</v>
      </c>
      <c r="O226" s="77"/>
      <c r="P226" s="181">
        <f>O226*H226</f>
        <v>0</v>
      </c>
      <c r="Q226" s="181">
        <v>1</v>
      </c>
      <c r="R226" s="181">
        <f>Q226*H226</f>
        <v>11.989000000000001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154</v>
      </c>
      <c r="AT226" s="183" t="s">
        <v>242</v>
      </c>
      <c r="AU226" s="183" t="s">
        <v>85</v>
      </c>
      <c r="AY226" s="19" t="s">
        <v>119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9" t="s">
        <v>83</v>
      </c>
      <c r="BK226" s="184">
        <f>ROUND(I226*H226,2)</f>
        <v>0</v>
      </c>
      <c r="BL226" s="19" t="s">
        <v>138</v>
      </c>
      <c r="BM226" s="183" t="s">
        <v>357</v>
      </c>
    </row>
    <row r="227" s="13" customFormat="1">
      <c r="A227" s="13"/>
      <c r="B227" s="190"/>
      <c r="C227" s="13"/>
      <c r="D227" s="191" t="s">
        <v>183</v>
      </c>
      <c r="E227" s="192" t="s">
        <v>1</v>
      </c>
      <c r="F227" s="193" t="s">
        <v>358</v>
      </c>
      <c r="G227" s="13"/>
      <c r="H227" s="194">
        <v>11.989000000000001</v>
      </c>
      <c r="I227" s="195"/>
      <c r="J227" s="13"/>
      <c r="K227" s="13"/>
      <c r="L227" s="190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183</v>
      </c>
      <c r="AU227" s="192" t="s">
        <v>85</v>
      </c>
      <c r="AV227" s="13" t="s">
        <v>85</v>
      </c>
      <c r="AW227" s="13" t="s">
        <v>31</v>
      </c>
      <c r="AX227" s="13" t="s">
        <v>83</v>
      </c>
      <c r="AY227" s="192" t="s">
        <v>119</v>
      </c>
    </row>
    <row r="228" s="2" customFormat="1" ht="37.8" customHeight="1">
      <c r="A228" s="38"/>
      <c r="B228" s="171"/>
      <c r="C228" s="172" t="s">
        <v>359</v>
      </c>
      <c r="D228" s="172" t="s">
        <v>122</v>
      </c>
      <c r="E228" s="173" t="s">
        <v>360</v>
      </c>
      <c r="F228" s="174" t="s">
        <v>361</v>
      </c>
      <c r="G228" s="175" t="s">
        <v>189</v>
      </c>
      <c r="H228" s="176">
        <v>109.04000000000001</v>
      </c>
      <c r="I228" s="177"/>
      <c r="J228" s="178">
        <f>ROUND(I228*H228,2)</f>
        <v>0</v>
      </c>
      <c r="K228" s="174" t="s">
        <v>126</v>
      </c>
      <c r="L228" s="39"/>
      <c r="M228" s="179" t="s">
        <v>1</v>
      </c>
      <c r="N228" s="180" t="s">
        <v>40</v>
      </c>
      <c r="O228" s="77"/>
      <c r="P228" s="181">
        <f>O228*H228</f>
        <v>0</v>
      </c>
      <c r="Q228" s="181">
        <v>0</v>
      </c>
      <c r="R228" s="181">
        <f>Q228*H228</f>
        <v>0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138</v>
      </c>
      <c r="AT228" s="183" t="s">
        <v>122</v>
      </c>
      <c r="AU228" s="183" t="s">
        <v>85</v>
      </c>
      <c r="AY228" s="19" t="s">
        <v>119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9" t="s">
        <v>83</v>
      </c>
      <c r="BK228" s="184">
        <f>ROUND(I228*H228,2)</f>
        <v>0</v>
      </c>
      <c r="BL228" s="19" t="s">
        <v>138</v>
      </c>
      <c r="BM228" s="183" t="s">
        <v>362</v>
      </c>
    </row>
    <row r="229" s="13" customFormat="1">
      <c r="A229" s="13"/>
      <c r="B229" s="190"/>
      <c r="C229" s="13"/>
      <c r="D229" s="191" t="s">
        <v>183</v>
      </c>
      <c r="E229" s="192" t="s">
        <v>1</v>
      </c>
      <c r="F229" s="193" t="s">
        <v>363</v>
      </c>
      <c r="G229" s="13"/>
      <c r="H229" s="194">
        <v>109.04000000000001</v>
      </c>
      <c r="I229" s="195"/>
      <c r="J229" s="13"/>
      <c r="K229" s="13"/>
      <c r="L229" s="190"/>
      <c r="M229" s="196"/>
      <c r="N229" s="197"/>
      <c r="O229" s="197"/>
      <c r="P229" s="197"/>
      <c r="Q229" s="197"/>
      <c r="R229" s="197"/>
      <c r="S229" s="197"/>
      <c r="T229" s="19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2" t="s">
        <v>183</v>
      </c>
      <c r="AU229" s="192" t="s">
        <v>85</v>
      </c>
      <c r="AV229" s="13" t="s">
        <v>85</v>
      </c>
      <c r="AW229" s="13" t="s">
        <v>31</v>
      </c>
      <c r="AX229" s="13" t="s">
        <v>83</v>
      </c>
      <c r="AY229" s="192" t="s">
        <v>119</v>
      </c>
    </row>
    <row r="230" s="2" customFormat="1" ht="16.5" customHeight="1">
      <c r="A230" s="38"/>
      <c r="B230" s="171"/>
      <c r="C230" s="214" t="s">
        <v>364</v>
      </c>
      <c r="D230" s="214" t="s">
        <v>242</v>
      </c>
      <c r="E230" s="215" t="s">
        <v>365</v>
      </c>
      <c r="F230" s="216" t="s">
        <v>366</v>
      </c>
      <c r="G230" s="217" t="s">
        <v>337</v>
      </c>
      <c r="H230" s="218">
        <v>20.718</v>
      </c>
      <c r="I230" s="219"/>
      <c r="J230" s="220">
        <f>ROUND(I230*H230,2)</f>
        <v>0</v>
      </c>
      <c r="K230" s="216" t="s">
        <v>126</v>
      </c>
      <c r="L230" s="221"/>
      <c r="M230" s="222" t="s">
        <v>1</v>
      </c>
      <c r="N230" s="223" t="s">
        <v>40</v>
      </c>
      <c r="O230" s="77"/>
      <c r="P230" s="181">
        <f>O230*H230</f>
        <v>0</v>
      </c>
      <c r="Q230" s="181">
        <v>1</v>
      </c>
      <c r="R230" s="181">
        <f>Q230*H230</f>
        <v>20.718</v>
      </c>
      <c r="S230" s="181">
        <v>0</v>
      </c>
      <c r="T230" s="18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154</v>
      </c>
      <c r="AT230" s="183" t="s">
        <v>242</v>
      </c>
      <c r="AU230" s="183" t="s">
        <v>85</v>
      </c>
      <c r="AY230" s="19" t="s">
        <v>119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9" t="s">
        <v>83</v>
      </c>
      <c r="BK230" s="184">
        <f>ROUND(I230*H230,2)</f>
        <v>0</v>
      </c>
      <c r="BL230" s="19" t="s">
        <v>138</v>
      </c>
      <c r="BM230" s="183" t="s">
        <v>367</v>
      </c>
    </row>
    <row r="231" s="13" customFormat="1">
      <c r="A231" s="13"/>
      <c r="B231" s="190"/>
      <c r="C231" s="13"/>
      <c r="D231" s="191" t="s">
        <v>183</v>
      </c>
      <c r="E231" s="192" t="s">
        <v>1</v>
      </c>
      <c r="F231" s="193" t="s">
        <v>368</v>
      </c>
      <c r="G231" s="13"/>
      <c r="H231" s="194">
        <v>20.718</v>
      </c>
      <c r="I231" s="195"/>
      <c r="J231" s="13"/>
      <c r="K231" s="13"/>
      <c r="L231" s="190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183</v>
      </c>
      <c r="AU231" s="192" t="s">
        <v>85</v>
      </c>
      <c r="AV231" s="13" t="s">
        <v>85</v>
      </c>
      <c r="AW231" s="13" t="s">
        <v>31</v>
      </c>
      <c r="AX231" s="13" t="s">
        <v>83</v>
      </c>
      <c r="AY231" s="192" t="s">
        <v>119</v>
      </c>
    </row>
    <row r="232" s="2" customFormat="1" ht="33" customHeight="1">
      <c r="A232" s="38"/>
      <c r="B232" s="171"/>
      <c r="C232" s="172" t="s">
        <v>369</v>
      </c>
      <c r="D232" s="172" t="s">
        <v>122</v>
      </c>
      <c r="E232" s="173" t="s">
        <v>370</v>
      </c>
      <c r="F232" s="174" t="s">
        <v>371</v>
      </c>
      <c r="G232" s="175" t="s">
        <v>189</v>
      </c>
      <c r="H232" s="176">
        <v>109.04000000000001</v>
      </c>
      <c r="I232" s="177"/>
      <c r="J232" s="178">
        <f>ROUND(I232*H232,2)</f>
        <v>0</v>
      </c>
      <c r="K232" s="174" t="s">
        <v>126</v>
      </c>
      <c r="L232" s="39"/>
      <c r="M232" s="179" t="s">
        <v>1</v>
      </c>
      <c r="N232" s="180" t="s">
        <v>40</v>
      </c>
      <c r="O232" s="77"/>
      <c r="P232" s="181">
        <f>O232*H232</f>
        <v>0</v>
      </c>
      <c r="Q232" s="181">
        <v>0</v>
      </c>
      <c r="R232" s="181">
        <f>Q232*H232</f>
        <v>0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138</v>
      </c>
      <c r="AT232" s="183" t="s">
        <v>122</v>
      </c>
      <c r="AU232" s="183" t="s">
        <v>85</v>
      </c>
      <c r="AY232" s="19" t="s">
        <v>119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9" t="s">
        <v>83</v>
      </c>
      <c r="BK232" s="184">
        <f>ROUND(I232*H232,2)</f>
        <v>0</v>
      </c>
      <c r="BL232" s="19" t="s">
        <v>138</v>
      </c>
      <c r="BM232" s="183" t="s">
        <v>372</v>
      </c>
    </row>
    <row r="233" s="13" customFormat="1">
      <c r="A233" s="13"/>
      <c r="B233" s="190"/>
      <c r="C233" s="13"/>
      <c r="D233" s="191" t="s">
        <v>183</v>
      </c>
      <c r="E233" s="192" t="s">
        <v>1</v>
      </c>
      <c r="F233" s="193" t="s">
        <v>373</v>
      </c>
      <c r="G233" s="13"/>
      <c r="H233" s="194">
        <v>109.04000000000001</v>
      </c>
      <c r="I233" s="195"/>
      <c r="J233" s="13"/>
      <c r="K233" s="13"/>
      <c r="L233" s="190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183</v>
      </c>
      <c r="AU233" s="192" t="s">
        <v>85</v>
      </c>
      <c r="AV233" s="13" t="s">
        <v>85</v>
      </c>
      <c r="AW233" s="13" t="s">
        <v>31</v>
      </c>
      <c r="AX233" s="13" t="s">
        <v>83</v>
      </c>
      <c r="AY233" s="192" t="s">
        <v>119</v>
      </c>
    </row>
    <row r="234" s="2" customFormat="1" ht="24.15" customHeight="1">
      <c r="A234" s="38"/>
      <c r="B234" s="171"/>
      <c r="C234" s="172" t="s">
        <v>374</v>
      </c>
      <c r="D234" s="172" t="s">
        <v>122</v>
      </c>
      <c r="E234" s="173" t="s">
        <v>375</v>
      </c>
      <c r="F234" s="174" t="s">
        <v>376</v>
      </c>
      <c r="G234" s="175" t="s">
        <v>189</v>
      </c>
      <c r="H234" s="176">
        <v>109.04000000000001</v>
      </c>
      <c r="I234" s="177"/>
      <c r="J234" s="178">
        <f>ROUND(I234*H234,2)</f>
        <v>0</v>
      </c>
      <c r="K234" s="174" t="s">
        <v>126</v>
      </c>
      <c r="L234" s="39"/>
      <c r="M234" s="179" t="s">
        <v>1</v>
      </c>
      <c r="N234" s="180" t="s">
        <v>40</v>
      </c>
      <c r="O234" s="77"/>
      <c r="P234" s="181">
        <f>O234*H234</f>
        <v>0</v>
      </c>
      <c r="Q234" s="181">
        <v>0</v>
      </c>
      <c r="R234" s="181">
        <f>Q234*H234</f>
        <v>0</v>
      </c>
      <c r="S234" s="181">
        <v>0</v>
      </c>
      <c r="T234" s="18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3" t="s">
        <v>138</v>
      </c>
      <c r="AT234" s="183" t="s">
        <v>122</v>
      </c>
      <c r="AU234" s="183" t="s">
        <v>85</v>
      </c>
      <c r="AY234" s="19" t="s">
        <v>119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9" t="s">
        <v>83</v>
      </c>
      <c r="BK234" s="184">
        <f>ROUND(I234*H234,2)</f>
        <v>0</v>
      </c>
      <c r="BL234" s="19" t="s">
        <v>138</v>
      </c>
      <c r="BM234" s="183" t="s">
        <v>377</v>
      </c>
    </row>
    <row r="235" s="2" customFormat="1" ht="16.5" customHeight="1">
      <c r="A235" s="38"/>
      <c r="B235" s="171"/>
      <c r="C235" s="214" t="s">
        <v>378</v>
      </c>
      <c r="D235" s="214" t="s">
        <v>242</v>
      </c>
      <c r="E235" s="215" t="s">
        <v>379</v>
      </c>
      <c r="F235" s="216" t="s">
        <v>380</v>
      </c>
      <c r="G235" s="217" t="s">
        <v>381</v>
      </c>
      <c r="H235" s="218">
        <v>3.4350000000000001</v>
      </c>
      <c r="I235" s="219"/>
      <c r="J235" s="220">
        <f>ROUND(I235*H235,2)</f>
        <v>0</v>
      </c>
      <c r="K235" s="216" t="s">
        <v>126</v>
      </c>
      <c r="L235" s="221"/>
      <c r="M235" s="222" t="s">
        <v>1</v>
      </c>
      <c r="N235" s="223" t="s">
        <v>40</v>
      </c>
      <c r="O235" s="77"/>
      <c r="P235" s="181">
        <f>O235*H235</f>
        <v>0</v>
      </c>
      <c r="Q235" s="181">
        <v>0.001</v>
      </c>
      <c r="R235" s="181">
        <f>Q235*H235</f>
        <v>0.0034350000000000001</v>
      </c>
      <c r="S235" s="181">
        <v>0</v>
      </c>
      <c r="T235" s="18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83" t="s">
        <v>154</v>
      </c>
      <c r="AT235" s="183" t="s">
        <v>242</v>
      </c>
      <c r="AU235" s="183" t="s">
        <v>85</v>
      </c>
      <c r="AY235" s="19" t="s">
        <v>119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9" t="s">
        <v>83</v>
      </c>
      <c r="BK235" s="184">
        <f>ROUND(I235*H235,2)</f>
        <v>0</v>
      </c>
      <c r="BL235" s="19" t="s">
        <v>138</v>
      </c>
      <c r="BM235" s="183" t="s">
        <v>382</v>
      </c>
    </row>
    <row r="236" s="13" customFormat="1">
      <c r="A236" s="13"/>
      <c r="B236" s="190"/>
      <c r="C236" s="13"/>
      <c r="D236" s="191" t="s">
        <v>183</v>
      </c>
      <c r="E236" s="192" t="s">
        <v>1</v>
      </c>
      <c r="F236" s="193" t="s">
        <v>383</v>
      </c>
      <c r="G236" s="13"/>
      <c r="H236" s="194">
        <v>3.4350000000000001</v>
      </c>
      <c r="I236" s="195"/>
      <c r="J236" s="13"/>
      <c r="K236" s="13"/>
      <c r="L236" s="190"/>
      <c r="M236" s="196"/>
      <c r="N236" s="197"/>
      <c r="O236" s="197"/>
      <c r="P236" s="197"/>
      <c r="Q236" s="197"/>
      <c r="R236" s="197"/>
      <c r="S236" s="197"/>
      <c r="T236" s="19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2" t="s">
        <v>183</v>
      </c>
      <c r="AU236" s="192" t="s">
        <v>85</v>
      </c>
      <c r="AV236" s="13" t="s">
        <v>85</v>
      </c>
      <c r="AW236" s="13" t="s">
        <v>31</v>
      </c>
      <c r="AX236" s="13" t="s">
        <v>83</v>
      </c>
      <c r="AY236" s="192" t="s">
        <v>119</v>
      </c>
    </row>
    <row r="237" s="2" customFormat="1" ht="24.15" customHeight="1">
      <c r="A237" s="38"/>
      <c r="B237" s="171"/>
      <c r="C237" s="172" t="s">
        <v>384</v>
      </c>
      <c r="D237" s="172" t="s">
        <v>122</v>
      </c>
      <c r="E237" s="173" t="s">
        <v>385</v>
      </c>
      <c r="F237" s="174" t="s">
        <v>386</v>
      </c>
      <c r="G237" s="175" t="s">
        <v>189</v>
      </c>
      <c r="H237" s="176">
        <v>631.31500000000005</v>
      </c>
      <c r="I237" s="177"/>
      <c r="J237" s="178">
        <f>ROUND(I237*H237,2)</f>
        <v>0</v>
      </c>
      <c r="K237" s="174" t="s">
        <v>126</v>
      </c>
      <c r="L237" s="39"/>
      <c r="M237" s="179" t="s">
        <v>1</v>
      </c>
      <c r="N237" s="180" t="s">
        <v>40</v>
      </c>
      <c r="O237" s="77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138</v>
      </c>
      <c r="AT237" s="183" t="s">
        <v>122</v>
      </c>
      <c r="AU237" s="183" t="s">
        <v>85</v>
      </c>
      <c r="AY237" s="19" t="s">
        <v>119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9" t="s">
        <v>83</v>
      </c>
      <c r="BK237" s="184">
        <f>ROUND(I237*H237,2)</f>
        <v>0</v>
      </c>
      <c r="BL237" s="19" t="s">
        <v>138</v>
      </c>
      <c r="BM237" s="183" t="s">
        <v>387</v>
      </c>
    </row>
    <row r="238" s="13" customFormat="1">
      <c r="A238" s="13"/>
      <c r="B238" s="190"/>
      <c r="C238" s="13"/>
      <c r="D238" s="191" t="s">
        <v>183</v>
      </c>
      <c r="E238" s="192" t="s">
        <v>1</v>
      </c>
      <c r="F238" s="193" t="s">
        <v>388</v>
      </c>
      <c r="G238" s="13"/>
      <c r="H238" s="194">
        <v>471.69999999999999</v>
      </c>
      <c r="I238" s="195"/>
      <c r="J238" s="13"/>
      <c r="K238" s="13"/>
      <c r="L238" s="190"/>
      <c r="M238" s="196"/>
      <c r="N238" s="197"/>
      <c r="O238" s="197"/>
      <c r="P238" s="197"/>
      <c r="Q238" s="197"/>
      <c r="R238" s="197"/>
      <c r="S238" s="197"/>
      <c r="T238" s="19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2" t="s">
        <v>183</v>
      </c>
      <c r="AU238" s="192" t="s">
        <v>85</v>
      </c>
      <c r="AV238" s="13" t="s">
        <v>85</v>
      </c>
      <c r="AW238" s="13" t="s">
        <v>31</v>
      </c>
      <c r="AX238" s="13" t="s">
        <v>75</v>
      </c>
      <c r="AY238" s="192" t="s">
        <v>119</v>
      </c>
    </row>
    <row r="239" s="13" customFormat="1">
      <c r="A239" s="13"/>
      <c r="B239" s="190"/>
      <c r="C239" s="13"/>
      <c r="D239" s="191" t="s">
        <v>183</v>
      </c>
      <c r="E239" s="192" t="s">
        <v>1</v>
      </c>
      <c r="F239" s="193" t="s">
        <v>389</v>
      </c>
      <c r="G239" s="13"/>
      <c r="H239" s="194">
        <v>70.349999999999994</v>
      </c>
      <c r="I239" s="195"/>
      <c r="J239" s="13"/>
      <c r="K239" s="13"/>
      <c r="L239" s="190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183</v>
      </c>
      <c r="AU239" s="192" t="s">
        <v>85</v>
      </c>
      <c r="AV239" s="13" t="s">
        <v>85</v>
      </c>
      <c r="AW239" s="13" t="s">
        <v>31</v>
      </c>
      <c r="AX239" s="13" t="s">
        <v>75</v>
      </c>
      <c r="AY239" s="192" t="s">
        <v>119</v>
      </c>
    </row>
    <row r="240" s="13" customFormat="1">
      <c r="A240" s="13"/>
      <c r="B240" s="190"/>
      <c r="C240" s="13"/>
      <c r="D240" s="191" t="s">
        <v>183</v>
      </c>
      <c r="E240" s="192" t="s">
        <v>1</v>
      </c>
      <c r="F240" s="193" t="s">
        <v>390</v>
      </c>
      <c r="G240" s="13"/>
      <c r="H240" s="194">
        <v>69</v>
      </c>
      <c r="I240" s="195"/>
      <c r="J240" s="13"/>
      <c r="K240" s="13"/>
      <c r="L240" s="190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183</v>
      </c>
      <c r="AU240" s="192" t="s">
        <v>85</v>
      </c>
      <c r="AV240" s="13" t="s">
        <v>85</v>
      </c>
      <c r="AW240" s="13" t="s">
        <v>31</v>
      </c>
      <c r="AX240" s="13" t="s">
        <v>75</v>
      </c>
      <c r="AY240" s="192" t="s">
        <v>119</v>
      </c>
    </row>
    <row r="241" s="13" customFormat="1">
      <c r="A241" s="13"/>
      <c r="B241" s="190"/>
      <c r="C241" s="13"/>
      <c r="D241" s="191" t="s">
        <v>183</v>
      </c>
      <c r="E241" s="192" t="s">
        <v>1</v>
      </c>
      <c r="F241" s="193" t="s">
        <v>391</v>
      </c>
      <c r="G241" s="13"/>
      <c r="H241" s="194">
        <v>8.8650000000000002</v>
      </c>
      <c r="I241" s="195"/>
      <c r="J241" s="13"/>
      <c r="K241" s="13"/>
      <c r="L241" s="190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183</v>
      </c>
      <c r="AU241" s="192" t="s">
        <v>85</v>
      </c>
      <c r="AV241" s="13" t="s">
        <v>85</v>
      </c>
      <c r="AW241" s="13" t="s">
        <v>31</v>
      </c>
      <c r="AX241" s="13" t="s">
        <v>75</v>
      </c>
      <c r="AY241" s="192" t="s">
        <v>119</v>
      </c>
    </row>
    <row r="242" s="13" customFormat="1">
      <c r="A242" s="13"/>
      <c r="B242" s="190"/>
      <c r="C242" s="13"/>
      <c r="D242" s="191" t="s">
        <v>183</v>
      </c>
      <c r="E242" s="192" t="s">
        <v>1</v>
      </c>
      <c r="F242" s="193" t="s">
        <v>392</v>
      </c>
      <c r="G242" s="13"/>
      <c r="H242" s="194">
        <v>5.4000000000000004</v>
      </c>
      <c r="I242" s="195"/>
      <c r="J242" s="13"/>
      <c r="K242" s="13"/>
      <c r="L242" s="190"/>
      <c r="M242" s="196"/>
      <c r="N242" s="197"/>
      <c r="O242" s="197"/>
      <c r="P242" s="197"/>
      <c r="Q242" s="197"/>
      <c r="R242" s="197"/>
      <c r="S242" s="197"/>
      <c r="T242" s="19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2" t="s">
        <v>183</v>
      </c>
      <c r="AU242" s="192" t="s">
        <v>85</v>
      </c>
      <c r="AV242" s="13" t="s">
        <v>85</v>
      </c>
      <c r="AW242" s="13" t="s">
        <v>31</v>
      </c>
      <c r="AX242" s="13" t="s">
        <v>75</v>
      </c>
      <c r="AY242" s="192" t="s">
        <v>119</v>
      </c>
    </row>
    <row r="243" s="13" customFormat="1">
      <c r="A243" s="13"/>
      <c r="B243" s="190"/>
      <c r="C243" s="13"/>
      <c r="D243" s="191" t="s">
        <v>183</v>
      </c>
      <c r="E243" s="192" t="s">
        <v>1</v>
      </c>
      <c r="F243" s="193" t="s">
        <v>393</v>
      </c>
      <c r="G243" s="13"/>
      <c r="H243" s="194">
        <v>6</v>
      </c>
      <c r="I243" s="195"/>
      <c r="J243" s="13"/>
      <c r="K243" s="13"/>
      <c r="L243" s="190"/>
      <c r="M243" s="196"/>
      <c r="N243" s="197"/>
      <c r="O243" s="197"/>
      <c r="P243" s="197"/>
      <c r="Q243" s="197"/>
      <c r="R243" s="197"/>
      <c r="S243" s="197"/>
      <c r="T243" s="19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2" t="s">
        <v>183</v>
      </c>
      <c r="AU243" s="192" t="s">
        <v>85</v>
      </c>
      <c r="AV243" s="13" t="s">
        <v>85</v>
      </c>
      <c r="AW243" s="13" t="s">
        <v>31</v>
      </c>
      <c r="AX243" s="13" t="s">
        <v>75</v>
      </c>
      <c r="AY243" s="192" t="s">
        <v>119</v>
      </c>
    </row>
    <row r="244" s="15" customFormat="1">
      <c r="A244" s="15"/>
      <c r="B244" s="206"/>
      <c r="C244" s="15"/>
      <c r="D244" s="191" t="s">
        <v>183</v>
      </c>
      <c r="E244" s="207" t="s">
        <v>1</v>
      </c>
      <c r="F244" s="208" t="s">
        <v>213</v>
      </c>
      <c r="G244" s="15"/>
      <c r="H244" s="209">
        <v>631.31499999999994</v>
      </c>
      <c r="I244" s="210"/>
      <c r="J244" s="15"/>
      <c r="K244" s="15"/>
      <c r="L244" s="206"/>
      <c r="M244" s="211"/>
      <c r="N244" s="212"/>
      <c r="O244" s="212"/>
      <c r="P244" s="212"/>
      <c r="Q244" s="212"/>
      <c r="R244" s="212"/>
      <c r="S244" s="212"/>
      <c r="T244" s="21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07" t="s">
        <v>183</v>
      </c>
      <c r="AU244" s="207" t="s">
        <v>85</v>
      </c>
      <c r="AV244" s="15" t="s">
        <v>138</v>
      </c>
      <c r="AW244" s="15" t="s">
        <v>31</v>
      </c>
      <c r="AX244" s="15" t="s">
        <v>83</v>
      </c>
      <c r="AY244" s="207" t="s">
        <v>119</v>
      </c>
    </row>
    <row r="245" s="12" customFormat="1" ht="22.8" customHeight="1">
      <c r="A245" s="12"/>
      <c r="B245" s="158"/>
      <c r="C245" s="12"/>
      <c r="D245" s="159" t="s">
        <v>74</v>
      </c>
      <c r="E245" s="169" t="s">
        <v>138</v>
      </c>
      <c r="F245" s="169" t="s">
        <v>394</v>
      </c>
      <c r="G245" s="12"/>
      <c r="H245" s="12"/>
      <c r="I245" s="161"/>
      <c r="J245" s="170">
        <f>BK245</f>
        <v>0</v>
      </c>
      <c r="K245" s="12"/>
      <c r="L245" s="158"/>
      <c r="M245" s="163"/>
      <c r="N245" s="164"/>
      <c r="O245" s="164"/>
      <c r="P245" s="165">
        <f>SUM(P246:P251)</f>
        <v>0</v>
      </c>
      <c r="Q245" s="164"/>
      <c r="R245" s="165">
        <f>SUM(R246:R251)</f>
        <v>1.3300000000000001</v>
      </c>
      <c r="S245" s="164"/>
      <c r="T245" s="166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59" t="s">
        <v>83</v>
      </c>
      <c r="AT245" s="167" t="s">
        <v>74</v>
      </c>
      <c r="AU245" s="167" t="s">
        <v>83</v>
      </c>
      <c r="AY245" s="159" t="s">
        <v>119</v>
      </c>
      <c r="BK245" s="168">
        <f>SUM(BK246:BK251)</f>
        <v>0</v>
      </c>
    </row>
    <row r="246" s="2" customFormat="1" ht="16.5" customHeight="1">
      <c r="A246" s="38"/>
      <c r="B246" s="171"/>
      <c r="C246" s="172" t="s">
        <v>395</v>
      </c>
      <c r="D246" s="172" t="s">
        <v>122</v>
      </c>
      <c r="E246" s="173" t="s">
        <v>396</v>
      </c>
      <c r="F246" s="174" t="s">
        <v>397</v>
      </c>
      <c r="G246" s="175" t="s">
        <v>264</v>
      </c>
      <c r="H246" s="176">
        <v>0.68999999999999995</v>
      </c>
      <c r="I246" s="177"/>
      <c r="J246" s="178">
        <f>ROUND(I246*H246,2)</f>
        <v>0</v>
      </c>
      <c r="K246" s="174" t="s">
        <v>126</v>
      </c>
      <c r="L246" s="39"/>
      <c r="M246" s="179" t="s">
        <v>1</v>
      </c>
      <c r="N246" s="180" t="s">
        <v>40</v>
      </c>
      <c r="O246" s="77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3" t="s">
        <v>138</v>
      </c>
      <c r="AT246" s="183" t="s">
        <v>122</v>
      </c>
      <c r="AU246" s="183" t="s">
        <v>85</v>
      </c>
      <c r="AY246" s="19" t="s">
        <v>119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9" t="s">
        <v>83</v>
      </c>
      <c r="BK246" s="184">
        <f>ROUND(I246*H246,2)</f>
        <v>0</v>
      </c>
      <c r="BL246" s="19" t="s">
        <v>138</v>
      </c>
      <c r="BM246" s="183" t="s">
        <v>398</v>
      </c>
    </row>
    <row r="247" s="13" customFormat="1">
      <c r="A247" s="13"/>
      <c r="B247" s="190"/>
      <c r="C247" s="13"/>
      <c r="D247" s="191" t="s">
        <v>183</v>
      </c>
      <c r="E247" s="192" t="s">
        <v>1</v>
      </c>
      <c r="F247" s="193" t="s">
        <v>399</v>
      </c>
      <c r="G247" s="13"/>
      <c r="H247" s="194">
        <v>0.68999999999999995</v>
      </c>
      <c r="I247" s="195"/>
      <c r="J247" s="13"/>
      <c r="K247" s="13"/>
      <c r="L247" s="190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2" t="s">
        <v>183</v>
      </c>
      <c r="AU247" s="192" t="s">
        <v>85</v>
      </c>
      <c r="AV247" s="13" t="s">
        <v>85</v>
      </c>
      <c r="AW247" s="13" t="s">
        <v>31</v>
      </c>
      <c r="AX247" s="13" t="s">
        <v>83</v>
      </c>
      <c r="AY247" s="192" t="s">
        <v>119</v>
      </c>
    </row>
    <row r="248" s="2" customFormat="1" ht="16.5" customHeight="1">
      <c r="A248" s="38"/>
      <c r="B248" s="171"/>
      <c r="C248" s="214" t="s">
        <v>400</v>
      </c>
      <c r="D248" s="214" t="s">
        <v>242</v>
      </c>
      <c r="E248" s="215" t="s">
        <v>401</v>
      </c>
      <c r="F248" s="216" t="s">
        <v>402</v>
      </c>
      <c r="G248" s="217" t="s">
        <v>337</v>
      </c>
      <c r="H248" s="218">
        <v>1.3300000000000001</v>
      </c>
      <c r="I248" s="219"/>
      <c r="J248" s="220">
        <f>ROUND(I248*H248,2)</f>
        <v>0</v>
      </c>
      <c r="K248" s="216" t="s">
        <v>126</v>
      </c>
      <c r="L248" s="221"/>
      <c r="M248" s="222" t="s">
        <v>1</v>
      </c>
      <c r="N248" s="223" t="s">
        <v>40</v>
      </c>
      <c r="O248" s="77"/>
      <c r="P248" s="181">
        <f>O248*H248</f>
        <v>0</v>
      </c>
      <c r="Q248" s="181">
        <v>1</v>
      </c>
      <c r="R248" s="181">
        <f>Q248*H248</f>
        <v>1.3300000000000001</v>
      </c>
      <c r="S248" s="181">
        <v>0</v>
      </c>
      <c r="T248" s="18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3" t="s">
        <v>154</v>
      </c>
      <c r="AT248" s="183" t="s">
        <v>242</v>
      </c>
      <c r="AU248" s="183" t="s">
        <v>85</v>
      </c>
      <c r="AY248" s="19" t="s">
        <v>119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9" t="s">
        <v>83</v>
      </c>
      <c r="BK248" s="184">
        <f>ROUND(I248*H248,2)</f>
        <v>0</v>
      </c>
      <c r="BL248" s="19" t="s">
        <v>138</v>
      </c>
      <c r="BM248" s="183" t="s">
        <v>403</v>
      </c>
    </row>
    <row r="249" s="13" customFormat="1">
      <c r="A249" s="13"/>
      <c r="B249" s="190"/>
      <c r="C249" s="13"/>
      <c r="D249" s="191" t="s">
        <v>183</v>
      </c>
      <c r="E249" s="192" t="s">
        <v>1</v>
      </c>
      <c r="F249" s="193" t="s">
        <v>404</v>
      </c>
      <c r="G249" s="13"/>
      <c r="H249" s="194">
        <v>1.3300000000000001</v>
      </c>
      <c r="I249" s="195"/>
      <c r="J249" s="13"/>
      <c r="K249" s="13"/>
      <c r="L249" s="190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183</v>
      </c>
      <c r="AU249" s="192" t="s">
        <v>85</v>
      </c>
      <c r="AV249" s="13" t="s">
        <v>85</v>
      </c>
      <c r="AW249" s="13" t="s">
        <v>31</v>
      </c>
      <c r="AX249" s="13" t="s">
        <v>83</v>
      </c>
      <c r="AY249" s="192" t="s">
        <v>119</v>
      </c>
    </row>
    <row r="250" s="2" customFormat="1" ht="33" customHeight="1">
      <c r="A250" s="38"/>
      <c r="B250" s="171"/>
      <c r="C250" s="172" t="s">
        <v>405</v>
      </c>
      <c r="D250" s="172" t="s">
        <v>122</v>
      </c>
      <c r="E250" s="173" t="s">
        <v>406</v>
      </c>
      <c r="F250" s="174" t="s">
        <v>407</v>
      </c>
      <c r="G250" s="175" t="s">
        <v>264</v>
      </c>
      <c r="H250" s="176">
        <v>1.1759999999999999</v>
      </c>
      <c r="I250" s="177"/>
      <c r="J250" s="178">
        <f>ROUND(I250*H250,2)</f>
        <v>0</v>
      </c>
      <c r="K250" s="174" t="s">
        <v>126</v>
      </c>
      <c r="L250" s="39"/>
      <c r="M250" s="179" t="s">
        <v>1</v>
      </c>
      <c r="N250" s="180" t="s">
        <v>40</v>
      </c>
      <c r="O250" s="77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138</v>
      </c>
      <c r="AT250" s="183" t="s">
        <v>122</v>
      </c>
      <c r="AU250" s="183" t="s">
        <v>85</v>
      </c>
      <c r="AY250" s="19" t="s">
        <v>119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9" t="s">
        <v>83</v>
      </c>
      <c r="BK250" s="184">
        <f>ROUND(I250*H250,2)</f>
        <v>0</v>
      </c>
      <c r="BL250" s="19" t="s">
        <v>138</v>
      </c>
      <c r="BM250" s="183" t="s">
        <v>408</v>
      </c>
    </row>
    <row r="251" s="13" customFormat="1">
      <c r="A251" s="13"/>
      <c r="B251" s="190"/>
      <c r="C251" s="13"/>
      <c r="D251" s="191" t="s">
        <v>183</v>
      </c>
      <c r="E251" s="192" t="s">
        <v>1</v>
      </c>
      <c r="F251" s="193" t="s">
        <v>409</v>
      </c>
      <c r="G251" s="13"/>
      <c r="H251" s="194">
        <v>1.1759999999999999</v>
      </c>
      <c r="I251" s="195"/>
      <c r="J251" s="13"/>
      <c r="K251" s="13"/>
      <c r="L251" s="190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183</v>
      </c>
      <c r="AU251" s="192" t="s">
        <v>85</v>
      </c>
      <c r="AV251" s="13" t="s">
        <v>85</v>
      </c>
      <c r="AW251" s="13" t="s">
        <v>31</v>
      </c>
      <c r="AX251" s="13" t="s">
        <v>83</v>
      </c>
      <c r="AY251" s="192" t="s">
        <v>119</v>
      </c>
    </row>
    <row r="252" s="12" customFormat="1" ht="22.8" customHeight="1">
      <c r="A252" s="12"/>
      <c r="B252" s="158"/>
      <c r="C252" s="12"/>
      <c r="D252" s="159" t="s">
        <v>74</v>
      </c>
      <c r="E252" s="169" t="s">
        <v>118</v>
      </c>
      <c r="F252" s="169" t="s">
        <v>410</v>
      </c>
      <c r="G252" s="12"/>
      <c r="H252" s="12"/>
      <c r="I252" s="161"/>
      <c r="J252" s="170">
        <f>BK252</f>
        <v>0</v>
      </c>
      <c r="K252" s="12"/>
      <c r="L252" s="158"/>
      <c r="M252" s="163"/>
      <c r="N252" s="164"/>
      <c r="O252" s="164"/>
      <c r="P252" s="165">
        <f>SUM(P253:P321)</f>
        <v>0</v>
      </c>
      <c r="Q252" s="164"/>
      <c r="R252" s="165">
        <f>SUM(R253:R321)</f>
        <v>263.06891775000003</v>
      </c>
      <c r="S252" s="164"/>
      <c r="T252" s="166">
        <f>SUM(T253:T321)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59" t="s">
        <v>83</v>
      </c>
      <c r="AT252" s="167" t="s">
        <v>74</v>
      </c>
      <c r="AU252" s="167" t="s">
        <v>83</v>
      </c>
      <c r="AY252" s="159" t="s">
        <v>119</v>
      </c>
      <c r="BK252" s="168">
        <f>SUM(BK253:BK321)</f>
        <v>0</v>
      </c>
    </row>
    <row r="253" s="2" customFormat="1" ht="24.15" customHeight="1">
      <c r="A253" s="38"/>
      <c r="B253" s="171"/>
      <c r="C253" s="172" t="s">
        <v>411</v>
      </c>
      <c r="D253" s="172" t="s">
        <v>122</v>
      </c>
      <c r="E253" s="173" t="s">
        <v>412</v>
      </c>
      <c r="F253" s="174" t="s">
        <v>413</v>
      </c>
      <c r="G253" s="175" t="s">
        <v>189</v>
      </c>
      <c r="H253" s="176">
        <v>471.69999999999999</v>
      </c>
      <c r="I253" s="177"/>
      <c r="J253" s="178">
        <f>ROUND(I253*H253,2)</f>
        <v>0</v>
      </c>
      <c r="K253" s="174" t="s">
        <v>126</v>
      </c>
      <c r="L253" s="39"/>
      <c r="M253" s="179" t="s">
        <v>1</v>
      </c>
      <c r="N253" s="180" t="s">
        <v>40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138</v>
      </c>
      <c r="AT253" s="183" t="s">
        <v>122</v>
      </c>
      <c r="AU253" s="183" t="s">
        <v>85</v>
      </c>
      <c r="AY253" s="19" t="s">
        <v>119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9" t="s">
        <v>83</v>
      </c>
      <c r="BK253" s="184">
        <f>ROUND(I253*H253,2)</f>
        <v>0</v>
      </c>
      <c r="BL253" s="19" t="s">
        <v>138</v>
      </c>
      <c r="BM253" s="183" t="s">
        <v>414</v>
      </c>
    </row>
    <row r="254" s="13" customFormat="1">
      <c r="A254" s="13"/>
      <c r="B254" s="190"/>
      <c r="C254" s="13"/>
      <c r="D254" s="191" t="s">
        <v>183</v>
      </c>
      <c r="E254" s="192" t="s">
        <v>1</v>
      </c>
      <c r="F254" s="193" t="s">
        <v>415</v>
      </c>
      <c r="G254" s="13"/>
      <c r="H254" s="194">
        <v>471.69999999999999</v>
      </c>
      <c r="I254" s="195"/>
      <c r="J254" s="13"/>
      <c r="K254" s="13"/>
      <c r="L254" s="190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183</v>
      </c>
      <c r="AU254" s="192" t="s">
        <v>85</v>
      </c>
      <c r="AV254" s="13" t="s">
        <v>85</v>
      </c>
      <c r="AW254" s="13" t="s">
        <v>31</v>
      </c>
      <c r="AX254" s="13" t="s">
        <v>83</v>
      </c>
      <c r="AY254" s="192" t="s">
        <v>119</v>
      </c>
    </row>
    <row r="255" s="2" customFormat="1" ht="16.5" customHeight="1">
      <c r="A255" s="38"/>
      <c r="B255" s="171"/>
      <c r="C255" s="214" t="s">
        <v>416</v>
      </c>
      <c r="D255" s="214" t="s">
        <v>242</v>
      </c>
      <c r="E255" s="215" t="s">
        <v>417</v>
      </c>
      <c r="F255" s="216" t="s">
        <v>418</v>
      </c>
      <c r="G255" s="217" t="s">
        <v>337</v>
      </c>
      <c r="H255" s="218">
        <v>145.21600000000001</v>
      </c>
      <c r="I255" s="219"/>
      <c r="J255" s="220">
        <f>ROUND(I255*H255,2)</f>
        <v>0</v>
      </c>
      <c r="K255" s="216" t="s">
        <v>126</v>
      </c>
      <c r="L255" s="221"/>
      <c r="M255" s="222" t="s">
        <v>1</v>
      </c>
      <c r="N255" s="223" t="s">
        <v>40</v>
      </c>
      <c r="O255" s="77"/>
      <c r="P255" s="181">
        <f>O255*H255</f>
        <v>0</v>
      </c>
      <c r="Q255" s="181">
        <v>1</v>
      </c>
      <c r="R255" s="181">
        <f>Q255*H255</f>
        <v>145.21600000000001</v>
      </c>
      <c r="S255" s="181">
        <v>0</v>
      </c>
      <c r="T255" s="18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83" t="s">
        <v>154</v>
      </c>
      <c r="AT255" s="183" t="s">
        <v>242</v>
      </c>
      <c r="AU255" s="183" t="s">
        <v>85</v>
      </c>
      <c r="AY255" s="19" t="s">
        <v>119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9" t="s">
        <v>83</v>
      </c>
      <c r="BK255" s="184">
        <f>ROUND(I255*H255,2)</f>
        <v>0</v>
      </c>
      <c r="BL255" s="19" t="s">
        <v>138</v>
      </c>
      <c r="BM255" s="183" t="s">
        <v>419</v>
      </c>
    </row>
    <row r="256" s="13" customFormat="1">
      <c r="A256" s="13"/>
      <c r="B256" s="190"/>
      <c r="C256" s="13"/>
      <c r="D256" s="191" t="s">
        <v>183</v>
      </c>
      <c r="E256" s="192" t="s">
        <v>1</v>
      </c>
      <c r="F256" s="193" t="s">
        <v>420</v>
      </c>
      <c r="G256" s="13"/>
      <c r="H256" s="194">
        <v>471.69999999999999</v>
      </c>
      <c r="I256" s="195"/>
      <c r="J256" s="13"/>
      <c r="K256" s="13"/>
      <c r="L256" s="190"/>
      <c r="M256" s="196"/>
      <c r="N256" s="197"/>
      <c r="O256" s="197"/>
      <c r="P256" s="197"/>
      <c r="Q256" s="197"/>
      <c r="R256" s="197"/>
      <c r="S256" s="197"/>
      <c r="T256" s="19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2" t="s">
        <v>183</v>
      </c>
      <c r="AU256" s="192" t="s">
        <v>85</v>
      </c>
      <c r="AV256" s="13" t="s">
        <v>85</v>
      </c>
      <c r="AW256" s="13" t="s">
        <v>31</v>
      </c>
      <c r="AX256" s="13" t="s">
        <v>75</v>
      </c>
      <c r="AY256" s="192" t="s">
        <v>119</v>
      </c>
    </row>
    <row r="257" s="14" customFormat="1">
      <c r="A257" s="14"/>
      <c r="B257" s="199"/>
      <c r="C257" s="14"/>
      <c r="D257" s="191" t="s">
        <v>183</v>
      </c>
      <c r="E257" s="200" t="s">
        <v>1</v>
      </c>
      <c r="F257" s="201" t="s">
        <v>421</v>
      </c>
      <c r="G257" s="14"/>
      <c r="H257" s="200" t="s">
        <v>1</v>
      </c>
      <c r="I257" s="202"/>
      <c r="J257" s="14"/>
      <c r="K257" s="14"/>
      <c r="L257" s="199"/>
      <c r="M257" s="203"/>
      <c r="N257" s="204"/>
      <c r="O257" s="204"/>
      <c r="P257" s="204"/>
      <c r="Q257" s="204"/>
      <c r="R257" s="204"/>
      <c r="S257" s="204"/>
      <c r="T257" s="20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0" t="s">
        <v>183</v>
      </c>
      <c r="AU257" s="200" t="s">
        <v>85</v>
      </c>
      <c r="AV257" s="14" t="s">
        <v>83</v>
      </c>
      <c r="AW257" s="14" t="s">
        <v>31</v>
      </c>
      <c r="AX257" s="14" t="s">
        <v>75</v>
      </c>
      <c r="AY257" s="200" t="s">
        <v>119</v>
      </c>
    </row>
    <row r="258" s="13" customFormat="1">
      <c r="A258" s="13"/>
      <c r="B258" s="190"/>
      <c r="C258" s="13"/>
      <c r="D258" s="191" t="s">
        <v>183</v>
      </c>
      <c r="E258" s="192" t="s">
        <v>1</v>
      </c>
      <c r="F258" s="193" t="s">
        <v>422</v>
      </c>
      <c r="G258" s="13"/>
      <c r="H258" s="194">
        <v>22.98</v>
      </c>
      <c r="I258" s="195"/>
      <c r="J258" s="13"/>
      <c r="K258" s="13"/>
      <c r="L258" s="190"/>
      <c r="M258" s="196"/>
      <c r="N258" s="197"/>
      <c r="O258" s="197"/>
      <c r="P258" s="197"/>
      <c r="Q258" s="197"/>
      <c r="R258" s="197"/>
      <c r="S258" s="197"/>
      <c r="T258" s="19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2" t="s">
        <v>183</v>
      </c>
      <c r="AU258" s="192" t="s">
        <v>85</v>
      </c>
      <c r="AV258" s="13" t="s">
        <v>85</v>
      </c>
      <c r="AW258" s="13" t="s">
        <v>31</v>
      </c>
      <c r="AX258" s="13" t="s">
        <v>75</v>
      </c>
      <c r="AY258" s="192" t="s">
        <v>119</v>
      </c>
    </row>
    <row r="259" s="13" customFormat="1">
      <c r="A259" s="13"/>
      <c r="B259" s="190"/>
      <c r="C259" s="13"/>
      <c r="D259" s="191" t="s">
        <v>183</v>
      </c>
      <c r="E259" s="192" t="s">
        <v>1</v>
      </c>
      <c r="F259" s="193" t="s">
        <v>423</v>
      </c>
      <c r="G259" s="13"/>
      <c r="H259" s="194">
        <v>7</v>
      </c>
      <c r="I259" s="195"/>
      <c r="J259" s="13"/>
      <c r="K259" s="13"/>
      <c r="L259" s="190"/>
      <c r="M259" s="196"/>
      <c r="N259" s="197"/>
      <c r="O259" s="197"/>
      <c r="P259" s="197"/>
      <c r="Q259" s="197"/>
      <c r="R259" s="197"/>
      <c r="S259" s="197"/>
      <c r="T259" s="19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2" t="s">
        <v>183</v>
      </c>
      <c r="AU259" s="192" t="s">
        <v>85</v>
      </c>
      <c r="AV259" s="13" t="s">
        <v>85</v>
      </c>
      <c r="AW259" s="13" t="s">
        <v>31</v>
      </c>
      <c r="AX259" s="13" t="s">
        <v>75</v>
      </c>
      <c r="AY259" s="192" t="s">
        <v>119</v>
      </c>
    </row>
    <row r="260" s="13" customFormat="1">
      <c r="A260" s="13"/>
      <c r="B260" s="190"/>
      <c r="C260" s="13"/>
      <c r="D260" s="191" t="s">
        <v>183</v>
      </c>
      <c r="E260" s="192" t="s">
        <v>1</v>
      </c>
      <c r="F260" s="193" t="s">
        <v>424</v>
      </c>
      <c r="G260" s="13"/>
      <c r="H260" s="194">
        <v>13.800000000000001</v>
      </c>
      <c r="I260" s="195"/>
      <c r="J260" s="13"/>
      <c r="K260" s="13"/>
      <c r="L260" s="190"/>
      <c r="M260" s="196"/>
      <c r="N260" s="197"/>
      <c r="O260" s="197"/>
      <c r="P260" s="197"/>
      <c r="Q260" s="197"/>
      <c r="R260" s="197"/>
      <c r="S260" s="197"/>
      <c r="T260" s="19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2" t="s">
        <v>183</v>
      </c>
      <c r="AU260" s="192" t="s">
        <v>85</v>
      </c>
      <c r="AV260" s="13" t="s">
        <v>85</v>
      </c>
      <c r="AW260" s="13" t="s">
        <v>31</v>
      </c>
      <c r="AX260" s="13" t="s">
        <v>75</v>
      </c>
      <c r="AY260" s="192" t="s">
        <v>119</v>
      </c>
    </row>
    <row r="261" s="16" customFormat="1">
      <c r="A261" s="16"/>
      <c r="B261" s="224"/>
      <c r="C261" s="16"/>
      <c r="D261" s="191" t="s">
        <v>183</v>
      </c>
      <c r="E261" s="225" t="s">
        <v>1</v>
      </c>
      <c r="F261" s="226" t="s">
        <v>269</v>
      </c>
      <c r="G261" s="16"/>
      <c r="H261" s="227">
        <v>515.48000000000002</v>
      </c>
      <c r="I261" s="228"/>
      <c r="J261" s="16"/>
      <c r="K261" s="16"/>
      <c r="L261" s="224"/>
      <c r="M261" s="229"/>
      <c r="N261" s="230"/>
      <c r="O261" s="230"/>
      <c r="P261" s="230"/>
      <c r="Q261" s="230"/>
      <c r="R261" s="230"/>
      <c r="S261" s="230"/>
      <c r="T261" s="231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25" t="s">
        <v>183</v>
      </c>
      <c r="AU261" s="225" t="s">
        <v>85</v>
      </c>
      <c r="AV261" s="16" t="s">
        <v>132</v>
      </c>
      <c r="AW261" s="16" t="s">
        <v>31</v>
      </c>
      <c r="AX261" s="16" t="s">
        <v>75</v>
      </c>
      <c r="AY261" s="225" t="s">
        <v>119</v>
      </c>
    </row>
    <row r="262" s="13" customFormat="1">
      <c r="A262" s="13"/>
      <c r="B262" s="190"/>
      <c r="C262" s="13"/>
      <c r="D262" s="191" t="s">
        <v>183</v>
      </c>
      <c r="E262" s="192" t="s">
        <v>1</v>
      </c>
      <c r="F262" s="193" t="s">
        <v>425</v>
      </c>
      <c r="G262" s="13"/>
      <c r="H262" s="194">
        <v>145.21600000000001</v>
      </c>
      <c r="I262" s="195"/>
      <c r="J262" s="13"/>
      <c r="K262" s="13"/>
      <c r="L262" s="190"/>
      <c r="M262" s="196"/>
      <c r="N262" s="197"/>
      <c r="O262" s="197"/>
      <c r="P262" s="197"/>
      <c r="Q262" s="197"/>
      <c r="R262" s="197"/>
      <c r="S262" s="197"/>
      <c r="T262" s="19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2" t="s">
        <v>183</v>
      </c>
      <c r="AU262" s="192" t="s">
        <v>85</v>
      </c>
      <c r="AV262" s="13" t="s">
        <v>85</v>
      </c>
      <c r="AW262" s="13" t="s">
        <v>31</v>
      </c>
      <c r="AX262" s="13" t="s">
        <v>83</v>
      </c>
      <c r="AY262" s="192" t="s">
        <v>119</v>
      </c>
    </row>
    <row r="263" s="2" customFormat="1" ht="21.75" customHeight="1">
      <c r="A263" s="38"/>
      <c r="B263" s="171"/>
      <c r="C263" s="172" t="s">
        <v>426</v>
      </c>
      <c r="D263" s="172" t="s">
        <v>122</v>
      </c>
      <c r="E263" s="173" t="s">
        <v>427</v>
      </c>
      <c r="F263" s="174" t="s">
        <v>428</v>
      </c>
      <c r="G263" s="175" t="s">
        <v>189</v>
      </c>
      <c r="H263" s="176">
        <v>664.60000000000002</v>
      </c>
      <c r="I263" s="177"/>
      <c r="J263" s="178">
        <f>ROUND(I263*H263,2)</f>
        <v>0</v>
      </c>
      <c r="K263" s="174" t="s">
        <v>126</v>
      </c>
      <c r="L263" s="39"/>
      <c r="M263" s="179" t="s">
        <v>1</v>
      </c>
      <c r="N263" s="180" t="s">
        <v>40</v>
      </c>
      <c r="O263" s="77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3" t="s">
        <v>138</v>
      </c>
      <c r="AT263" s="183" t="s">
        <v>122</v>
      </c>
      <c r="AU263" s="183" t="s">
        <v>85</v>
      </c>
      <c r="AY263" s="19" t="s">
        <v>119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9" t="s">
        <v>83</v>
      </c>
      <c r="BK263" s="184">
        <f>ROUND(I263*H263,2)</f>
        <v>0</v>
      </c>
      <c r="BL263" s="19" t="s">
        <v>138</v>
      </c>
      <c r="BM263" s="183" t="s">
        <v>429</v>
      </c>
    </row>
    <row r="264" s="13" customFormat="1">
      <c r="A264" s="13"/>
      <c r="B264" s="190"/>
      <c r="C264" s="13"/>
      <c r="D264" s="191" t="s">
        <v>183</v>
      </c>
      <c r="E264" s="192" t="s">
        <v>1</v>
      </c>
      <c r="F264" s="193" t="s">
        <v>430</v>
      </c>
      <c r="G264" s="13"/>
      <c r="H264" s="194">
        <v>664.60000000000002</v>
      </c>
      <c r="I264" s="195"/>
      <c r="J264" s="13"/>
      <c r="K264" s="13"/>
      <c r="L264" s="190"/>
      <c r="M264" s="196"/>
      <c r="N264" s="197"/>
      <c r="O264" s="197"/>
      <c r="P264" s="197"/>
      <c r="Q264" s="197"/>
      <c r="R264" s="197"/>
      <c r="S264" s="197"/>
      <c r="T264" s="19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2" t="s">
        <v>183</v>
      </c>
      <c r="AU264" s="192" t="s">
        <v>85</v>
      </c>
      <c r="AV264" s="13" t="s">
        <v>85</v>
      </c>
      <c r="AW264" s="13" t="s">
        <v>31</v>
      </c>
      <c r="AX264" s="13" t="s">
        <v>83</v>
      </c>
      <c r="AY264" s="192" t="s">
        <v>119</v>
      </c>
    </row>
    <row r="265" s="2" customFormat="1" ht="24.15" customHeight="1">
      <c r="A265" s="38"/>
      <c r="B265" s="171"/>
      <c r="C265" s="172" t="s">
        <v>431</v>
      </c>
      <c r="D265" s="172" t="s">
        <v>122</v>
      </c>
      <c r="E265" s="173" t="s">
        <v>432</v>
      </c>
      <c r="F265" s="174" t="s">
        <v>433</v>
      </c>
      <c r="G265" s="175" t="s">
        <v>189</v>
      </c>
      <c r="H265" s="176">
        <v>664.60000000000002</v>
      </c>
      <c r="I265" s="177"/>
      <c r="J265" s="178">
        <f>ROUND(I265*H265,2)</f>
        <v>0</v>
      </c>
      <c r="K265" s="174" t="s">
        <v>126</v>
      </c>
      <c r="L265" s="39"/>
      <c r="M265" s="179" t="s">
        <v>1</v>
      </c>
      <c r="N265" s="180" t="s">
        <v>40</v>
      </c>
      <c r="O265" s="77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138</v>
      </c>
      <c r="AT265" s="183" t="s">
        <v>122</v>
      </c>
      <c r="AU265" s="183" t="s">
        <v>85</v>
      </c>
      <c r="AY265" s="19" t="s">
        <v>119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9" t="s">
        <v>83</v>
      </c>
      <c r="BK265" s="184">
        <f>ROUND(I265*H265,2)</f>
        <v>0</v>
      </c>
      <c r="BL265" s="19" t="s">
        <v>138</v>
      </c>
      <c r="BM265" s="183" t="s">
        <v>434</v>
      </c>
    </row>
    <row r="266" s="13" customFormat="1">
      <c r="A266" s="13"/>
      <c r="B266" s="190"/>
      <c r="C266" s="13"/>
      <c r="D266" s="191" t="s">
        <v>183</v>
      </c>
      <c r="E266" s="192" t="s">
        <v>1</v>
      </c>
      <c r="F266" s="193" t="s">
        <v>435</v>
      </c>
      <c r="G266" s="13"/>
      <c r="H266" s="194">
        <v>664.60000000000002</v>
      </c>
      <c r="I266" s="195"/>
      <c r="J266" s="13"/>
      <c r="K266" s="13"/>
      <c r="L266" s="190"/>
      <c r="M266" s="196"/>
      <c r="N266" s="197"/>
      <c r="O266" s="197"/>
      <c r="P266" s="197"/>
      <c r="Q266" s="197"/>
      <c r="R266" s="197"/>
      <c r="S266" s="197"/>
      <c r="T266" s="19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2" t="s">
        <v>183</v>
      </c>
      <c r="AU266" s="192" t="s">
        <v>85</v>
      </c>
      <c r="AV266" s="13" t="s">
        <v>85</v>
      </c>
      <c r="AW266" s="13" t="s">
        <v>31</v>
      </c>
      <c r="AX266" s="13" t="s">
        <v>83</v>
      </c>
      <c r="AY266" s="192" t="s">
        <v>119</v>
      </c>
    </row>
    <row r="267" s="2" customFormat="1" ht="33" customHeight="1">
      <c r="A267" s="38"/>
      <c r="B267" s="171"/>
      <c r="C267" s="172" t="s">
        <v>436</v>
      </c>
      <c r="D267" s="172" t="s">
        <v>122</v>
      </c>
      <c r="E267" s="173" t="s">
        <v>437</v>
      </c>
      <c r="F267" s="174" t="s">
        <v>438</v>
      </c>
      <c r="G267" s="175" t="s">
        <v>189</v>
      </c>
      <c r="H267" s="176">
        <v>664.60000000000002</v>
      </c>
      <c r="I267" s="177"/>
      <c r="J267" s="178">
        <f>ROUND(I267*H267,2)</f>
        <v>0</v>
      </c>
      <c r="K267" s="174" t="s">
        <v>126</v>
      </c>
      <c r="L267" s="39"/>
      <c r="M267" s="179" t="s">
        <v>1</v>
      </c>
      <c r="N267" s="180" t="s">
        <v>40</v>
      </c>
      <c r="O267" s="77"/>
      <c r="P267" s="181">
        <f>O267*H267</f>
        <v>0</v>
      </c>
      <c r="Q267" s="181">
        <v>0</v>
      </c>
      <c r="R267" s="181">
        <f>Q267*H267</f>
        <v>0</v>
      </c>
      <c r="S267" s="181">
        <v>0</v>
      </c>
      <c r="T267" s="18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83" t="s">
        <v>138</v>
      </c>
      <c r="AT267" s="183" t="s">
        <v>122</v>
      </c>
      <c r="AU267" s="183" t="s">
        <v>85</v>
      </c>
      <c r="AY267" s="19" t="s">
        <v>119</v>
      </c>
      <c r="BE267" s="184">
        <f>IF(N267="základní",J267,0)</f>
        <v>0</v>
      </c>
      <c r="BF267" s="184">
        <f>IF(N267="snížená",J267,0)</f>
        <v>0</v>
      </c>
      <c r="BG267" s="184">
        <f>IF(N267="zákl. přenesená",J267,0)</f>
        <v>0</v>
      </c>
      <c r="BH267" s="184">
        <f>IF(N267="sníž. přenesená",J267,0)</f>
        <v>0</v>
      </c>
      <c r="BI267" s="184">
        <f>IF(N267="nulová",J267,0)</f>
        <v>0</v>
      </c>
      <c r="BJ267" s="19" t="s">
        <v>83</v>
      </c>
      <c r="BK267" s="184">
        <f>ROUND(I267*H267,2)</f>
        <v>0</v>
      </c>
      <c r="BL267" s="19" t="s">
        <v>138</v>
      </c>
      <c r="BM267" s="183" t="s">
        <v>439</v>
      </c>
    </row>
    <row r="268" s="13" customFormat="1">
      <c r="A268" s="13"/>
      <c r="B268" s="190"/>
      <c r="C268" s="13"/>
      <c r="D268" s="191" t="s">
        <v>183</v>
      </c>
      <c r="E268" s="192" t="s">
        <v>1</v>
      </c>
      <c r="F268" s="193" t="s">
        <v>440</v>
      </c>
      <c r="G268" s="13"/>
      <c r="H268" s="194">
        <v>664.60000000000002</v>
      </c>
      <c r="I268" s="195"/>
      <c r="J268" s="13"/>
      <c r="K268" s="13"/>
      <c r="L268" s="190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183</v>
      </c>
      <c r="AU268" s="192" t="s">
        <v>85</v>
      </c>
      <c r="AV268" s="13" t="s">
        <v>85</v>
      </c>
      <c r="AW268" s="13" t="s">
        <v>31</v>
      </c>
      <c r="AX268" s="13" t="s">
        <v>83</v>
      </c>
      <c r="AY268" s="192" t="s">
        <v>119</v>
      </c>
    </row>
    <row r="269" s="2" customFormat="1" ht="24.15" customHeight="1">
      <c r="A269" s="38"/>
      <c r="B269" s="171"/>
      <c r="C269" s="172" t="s">
        <v>441</v>
      </c>
      <c r="D269" s="172" t="s">
        <v>122</v>
      </c>
      <c r="E269" s="173" t="s">
        <v>442</v>
      </c>
      <c r="F269" s="174" t="s">
        <v>443</v>
      </c>
      <c r="G269" s="175" t="s">
        <v>189</v>
      </c>
      <c r="H269" s="176">
        <v>20</v>
      </c>
      <c r="I269" s="177"/>
      <c r="J269" s="178">
        <f>ROUND(I269*H269,2)</f>
        <v>0</v>
      </c>
      <c r="K269" s="174" t="s">
        <v>126</v>
      </c>
      <c r="L269" s="39"/>
      <c r="M269" s="179" t="s">
        <v>1</v>
      </c>
      <c r="N269" s="180" t="s">
        <v>40</v>
      </c>
      <c r="O269" s="77"/>
      <c r="P269" s="181">
        <f>O269*H269</f>
        <v>0</v>
      </c>
      <c r="Q269" s="181">
        <v>0.083500000000000005</v>
      </c>
      <c r="R269" s="181">
        <f>Q269*H269</f>
        <v>1.6700000000000002</v>
      </c>
      <c r="S269" s="181">
        <v>0</v>
      </c>
      <c r="T269" s="18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83" t="s">
        <v>138</v>
      </c>
      <c r="AT269" s="183" t="s">
        <v>122</v>
      </c>
      <c r="AU269" s="183" t="s">
        <v>85</v>
      </c>
      <c r="AY269" s="19" t="s">
        <v>119</v>
      </c>
      <c r="BE269" s="184">
        <f>IF(N269="základní",J269,0)</f>
        <v>0</v>
      </c>
      <c r="BF269" s="184">
        <f>IF(N269="snížená",J269,0)</f>
        <v>0</v>
      </c>
      <c r="BG269" s="184">
        <f>IF(N269="zákl. přenesená",J269,0)</f>
        <v>0</v>
      </c>
      <c r="BH269" s="184">
        <f>IF(N269="sníž. přenesená",J269,0)</f>
        <v>0</v>
      </c>
      <c r="BI269" s="184">
        <f>IF(N269="nulová",J269,0)</f>
        <v>0</v>
      </c>
      <c r="BJ269" s="19" t="s">
        <v>83</v>
      </c>
      <c r="BK269" s="184">
        <f>ROUND(I269*H269,2)</f>
        <v>0</v>
      </c>
      <c r="BL269" s="19" t="s">
        <v>138</v>
      </c>
      <c r="BM269" s="183" t="s">
        <v>444</v>
      </c>
    </row>
    <row r="270" s="14" customFormat="1">
      <c r="A270" s="14"/>
      <c r="B270" s="199"/>
      <c r="C270" s="14"/>
      <c r="D270" s="191" t="s">
        <v>183</v>
      </c>
      <c r="E270" s="200" t="s">
        <v>1</v>
      </c>
      <c r="F270" s="201" t="s">
        <v>445</v>
      </c>
      <c r="G270" s="14"/>
      <c r="H270" s="200" t="s">
        <v>1</v>
      </c>
      <c r="I270" s="202"/>
      <c r="J270" s="14"/>
      <c r="K270" s="14"/>
      <c r="L270" s="199"/>
      <c r="M270" s="203"/>
      <c r="N270" s="204"/>
      <c r="O270" s="204"/>
      <c r="P270" s="204"/>
      <c r="Q270" s="204"/>
      <c r="R270" s="204"/>
      <c r="S270" s="204"/>
      <c r="T270" s="20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0" t="s">
        <v>183</v>
      </c>
      <c r="AU270" s="200" t="s">
        <v>85</v>
      </c>
      <c r="AV270" s="14" t="s">
        <v>83</v>
      </c>
      <c r="AW270" s="14" t="s">
        <v>31</v>
      </c>
      <c r="AX270" s="14" t="s">
        <v>75</v>
      </c>
      <c r="AY270" s="200" t="s">
        <v>119</v>
      </c>
    </row>
    <row r="271" s="13" customFormat="1">
      <c r="A271" s="13"/>
      <c r="B271" s="190"/>
      <c r="C271" s="13"/>
      <c r="D271" s="191" t="s">
        <v>183</v>
      </c>
      <c r="E271" s="192" t="s">
        <v>1</v>
      </c>
      <c r="F271" s="193" t="s">
        <v>446</v>
      </c>
      <c r="G271" s="13"/>
      <c r="H271" s="194">
        <v>20</v>
      </c>
      <c r="I271" s="195"/>
      <c r="J271" s="13"/>
      <c r="K271" s="13"/>
      <c r="L271" s="190"/>
      <c r="M271" s="196"/>
      <c r="N271" s="197"/>
      <c r="O271" s="197"/>
      <c r="P271" s="197"/>
      <c r="Q271" s="197"/>
      <c r="R271" s="197"/>
      <c r="S271" s="197"/>
      <c r="T271" s="19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2" t="s">
        <v>183</v>
      </c>
      <c r="AU271" s="192" t="s">
        <v>85</v>
      </c>
      <c r="AV271" s="13" t="s">
        <v>85</v>
      </c>
      <c r="AW271" s="13" t="s">
        <v>31</v>
      </c>
      <c r="AX271" s="13" t="s">
        <v>83</v>
      </c>
      <c r="AY271" s="192" t="s">
        <v>119</v>
      </c>
    </row>
    <row r="272" s="2" customFormat="1" ht="16.5" customHeight="1">
      <c r="A272" s="38"/>
      <c r="B272" s="171"/>
      <c r="C272" s="214" t="s">
        <v>447</v>
      </c>
      <c r="D272" s="214" t="s">
        <v>242</v>
      </c>
      <c r="E272" s="215" t="s">
        <v>448</v>
      </c>
      <c r="F272" s="216" t="s">
        <v>449</v>
      </c>
      <c r="G272" s="217" t="s">
        <v>245</v>
      </c>
      <c r="H272" s="218">
        <v>10.5</v>
      </c>
      <c r="I272" s="219"/>
      <c r="J272" s="220">
        <f>ROUND(I272*H272,2)</f>
        <v>0</v>
      </c>
      <c r="K272" s="216" t="s">
        <v>126</v>
      </c>
      <c r="L272" s="221"/>
      <c r="M272" s="222" t="s">
        <v>1</v>
      </c>
      <c r="N272" s="223" t="s">
        <v>40</v>
      </c>
      <c r="O272" s="77"/>
      <c r="P272" s="181">
        <f>O272*H272</f>
        <v>0</v>
      </c>
      <c r="Q272" s="181">
        <v>0.75</v>
      </c>
      <c r="R272" s="181">
        <f>Q272*H272</f>
        <v>7.875</v>
      </c>
      <c r="S272" s="181">
        <v>0</v>
      </c>
      <c r="T272" s="18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83" t="s">
        <v>154</v>
      </c>
      <c r="AT272" s="183" t="s">
        <v>242</v>
      </c>
      <c r="AU272" s="183" t="s">
        <v>85</v>
      </c>
      <c r="AY272" s="19" t="s">
        <v>119</v>
      </c>
      <c r="BE272" s="184">
        <f>IF(N272="základní",J272,0)</f>
        <v>0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19" t="s">
        <v>83</v>
      </c>
      <c r="BK272" s="184">
        <f>ROUND(I272*H272,2)</f>
        <v>0</v>
      </c>
      <c r="BL272" s="19" t="s">
        <v>138</v>
      </c>
      <c r="BM272" s="183" t="s">
        <v>450</v>
      </c>
    </row>
    <row r="273" s="13" customFormat="1">
      <c r="A273" s="13"/>
      <c r="B273" s="190"/>
      <c r="C273" s="13"/>
      <c r="D273" s="191" t="s">
        <v>183</v>
      </c>
      <c r="E273" s="192" t="s">
        <v>1</v>
      </c>
      <c r="F273" s="193" t="s">
        <v>451</v>
      </c>
      <c r="G273" s="13"/>
      <c r="H273" s="194">
        <v>10.5</v>
      </c>
      <c r="I273" s="195"/>
      <c r="J273" s="13"/>
      <c r="K273" s="13"/>
      <c r="L273" s="190"/>
      <c r="M273" s="196"/>
      <c r="N273" s="197"/>
      <c r="O273" s="197"/>
      <c r="P273" s="197"/>
      <c r="Q273" s="197"/>
      <c r="R273" s="197"/>
      <c r="S273" s="197"/>
      <c r="T273" s="19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2" t="s">
        <v>183</v>
      </c>
      <c r="AU273" s="192" t="s">
        <v>85</v>
      </c>
      <c r="AV273" s="13" t="s">
        <v>85</v>
      </c>
      <c r="AW273" s="13" t="s">
        <v>31</v>
      </c>
      <c r="AX273" s="13" t="s">
        <v>83</v>
      </c>
      <c r="AY273" s="192" t="s">
        <v>119</v>
      </c>
    </row>
    <row r="274" s="2" customFormat="1" ht="16.5" customHeight="1">
      <c r="A274" s="38"/>
      <c r="B274" s="171"/>
      <c r="C274" s="214" t="s">
        <v>452</v>
      </c>
      <c r="D274" s="214" t="s">
        <v>242</v>
      </c>
      <c r="E274" s="215" t="s">
        <v>453</v>
      </c>
      <c r="F274" s="216" t="s">
        <v>454</v>
      </c>
      <c r="G274" s="217" t="s">
        <v>189</v>
      </c>
      <c r="H274" s="218">
        <v>4.9349999999999996</v>
      </c>
      <c r="I274" s="219"/>
      <c r="J274" s="220">
        <f>ROUND(I274*H274,2)</f>
        <v>0</v>
      </c>
      <c r="K274" s="216" t="s">
        <v>126</v>
      </c>
      <c r="L274" s="221"/>
      <c r="M274" s="222" t="s">
        <v>1</v>
      </c>
      <c r="N274" s="223" t="s">
        <v>40</v>
      </c>
      <c r="O274" s="77"/>
      <c r="P274" s="181">
        <f>O274*H274</f>
        <v>0</v>
      </c>
      <c r="Q274" s="181">
        <v>5.0000000000000002E-05</v>
      </c>
      <c r="R274" s="181">
        <f>Q274*H274</f>
        <v>0.00024675000000000001</v>
      </c>
      <c r="S274" s="181">
        <v>0</v>
      </c>
      <c r="T274" s="18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83" t="s">
        <v>154</v>
      </c>
      <c r="AT274" s="183" t="s">
        <v>242</v>
      </c>
      <c r="AU274" s="183" t="s">
        <v>85</v>
      </c>
      <c r="AY274" s="19" t="s">
        <v>119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9" t="s">
        <v>83</v>
      </c>
      <c r="BK274" s="184">
        <f>ROUND(I274*H274,2)</f>
        <v>0</v>
      </c>
      <c r="BL274" s="19" t="s">
        <v>138</v>
      </c>
      <c r="BM274" s="183" t="s">
        <v>455</v>
      </c>
    </row>
    <row r="275" s="13" customFormat="1">
      <c r="A275" s="13"/>
      <c r="B275" s="190"/>
      <c r="C275" s="13"/>
      <c r="D275" s="191" t="s">
        <v>183</v>
      </c>
      <c r="E275" s="192" t="s">
        <v>1</v>
      </c>
      <c r="F275" s="193" t="s">
        <v>456</v>
      </c>
      <c r="G275" s="13"/>
      <c r="H275" s="194">
        <v>4.9349999999999996</v>
      </c>
      <c r="I275" s="195"/>
      <c r="J275" s="13"/>
      <c r="K275" s="13"/>
      <c r="L275" s="190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183</v>
      </c>
      <c r="AU275" s="192" t="s">
        <v>85</v>
      </c>
      <c r="AV275" s="13" t="s">
        <v>85</v>
      </c>
      <c r="AW275" s="13" t="s">
        <v>31</v>
      </c>
      <c r="AX275" s="13" t="s">
        <v>83</v>
      </c>
      <c r="AY275" s="192" t="s">
        <v>119</v>
      </c>
    </row>
    <row r="276" s="2" customFormat="1" ht="16.5" customHeight="1">
      <c r="A276" s="38"/>
      <c r="B276" s="171"/>
      <c r="C276" s="214" t="s">
        <v>457</v>
      </c>
      <c r="D276" s="214" t="s">
        <v>242</v>
      </c>
      <c r="E276" s="215" t="s">
        <v>458</v>
      </c>
      <c r="F276" s="216" t="s">
        <v>459</v>
      </c>
      <c r="G276" s="217" t="s">
        <v>337</v>
      </c>
      <c r="H276" s="218">
        <v>1.3400000000000001</v>
      </c>
      <c r="I276" s="219"/>
      <c r="J276" s="220">
        <f>ROUND(I276*H276,2)</f>
        <v>0</v>
      </c>
      <c r="K276" s="216" t="s">
        <v>126</v>
      </c>
      <c r="L276" s="221"/>
      <c r="M276" s="222" t="s">
        <v>1</v>
      </c>
      <c r="N276" s="223" t="s">
        <v>40</v>
      </c>
      <c r="O276" s="77"/>
      <c r="P276" s="181">
        <f>O276*H276</f>
        <v>0</v>
      </c>
      <c r="Q276" s="181">
        <v>1</v>
      </c>
      <c r="R276" s="181">
        <f>Q276*H276</f>
        <v>1.3400000000000001</v>
      </c>
      <c r="S276" s="181">
        <v>0</v>
      </c>
      <c r="T276" s="18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183" t="s">
        <v>154</v>
      </c>
      <c r="AT276" s="183" t="s">
        <v>242</v>
      </c>
      <c r="AU276" s="183" t="s">
        <v>85</v>
      </c>
      <c r="AY276" s="19" t="s">
        <v>119</v>
      </c>
      <c r="BE276" s="184">
        <f>IF(N276="základní",J276,0)</f>
        <v>0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19" t="s">
        <v>83</v>
      </c>
      <c r="BK276" s="184">
        <f>ROUND(I276*H276,2)</f>
        <v>0</v>
      </c>
      <c r="BL276" s="19" t="s">
        <v>138</v>
      </c>
      <c r="BM276" s="183" t="s">
        <v>460</v>
      </c>
    </row>
    <row r="277" s="13" customFormat="1">
      <c r="A277" s="13"/>
      <c r="B277" s="190"/>
      <c r="C277" s="13"/>
      <c r="D277" s="191" t="s">
        <v>183</v>
      </c>
      <c r="E277" s="192" t="s">
        <v>1</v>
      </c>
      <c r="F277" s="193" t="s">
        <v>461</v>
      </c>
      <c r="G277" s="13"/>
      <c r="H277" s="194">
        <v>1.3400000000000001</v>
      </c>
      <c r="I277" s="195"/>
      <c r="J277" s="13"/>
      <c r="K277" s="13"/>
      <c r="L277" s="190"/>
      <c r="M277" s="196"/>
      <c r="N277" s="197"/>
      <c r="O277" s="197"/>
      <c r="P277" s="197"/>
      <c r="Q277" s="197"/>
      <c r="R277" s="197"/>
      <c r="S277" s="197"/>
      <c r="T277" s="19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2" t="s">
        <v>183</v>
      </c>
      <c r="AU277" s="192" t="s">
        <v>85</v>
      </c>
      <c r="AV277" s="13" t="s">
        <v>85</v>
      </c>
      <c r="AW277" s="13" t="s">
        <v>31</v>
      </c>
      <c r="AX277" s="13" t="s">
        <v>83</v>
      </c>
      <c r="AY277" s="192" t="s">
        <v>119</v>
      </c>
    </row>
    <row r="278" s="2" customFormat="1" ht="21.75" customHeight="1">
      <c r="A278" s="38"/>
      <c r="B278" s="171"/>
      <c r="C278" s="172" t="s">
        <v>462</v>
      </c>
      <c r="D278" s="172" t="s">
        <v>122</v>
      </c>
      <c r="E278" s="173" t="s">
        <v>463</v>
      </c>
      <c r="F278" s="174" t="s">
        <v>464</v>
      </c>
      <c r="G278" s="175" t="s">
        <v>189</v>
      </c>
      <c r="H278" s="176">
        <v>4.7000000000000002</v>
      </c>
      <c r="I278" s="177"/>
      <c r="J278" s="178">
        <f>ROUND(I278*H278,2)</f>
        <v>0</v>
      </c>
      <c r="K278" s="174" t="s">
        <v>126</v>
      </c>
      <c r="L278" s="39"/>
      <c r="M278" s="179" t="s">
        <v>1</v>
      </c>
      <c r="N278" s="180" t="s">
        <v>40</v>
      </c>
      <c r="O278" s="77"/>
      <c r="P278" s="181">
        <f>O278*H278</f>
        <v>0</v>
      </c>
      <c r="Q278" s="181">
        <v>0</v>
      </c>
      <c r="R278" s="181">
        <f>Q278*H278</f>
        <v>0</v>
      </c>
      <c r="S278" s="181">
        <v>0</v>
      </c>
      <c r="T278" s="18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83" t="s">
        <v>138</v>
      </c>
      <c r="AT278" s="183" t="s">
        <v>122</v>
      </c>
      <c r="AU278" s="183" t="s">
        <v>85</v>
      </c>
      <c r="AY278" s="19" t="s">
        <v>119</v>
      </c>
      <c r="BE278" s="184">
        <f>IF(N278="základní",J278,0)</f>
        <v>0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19" t="s">
        <v>83</v>
      </c>
      <c r="BK278" s="184">
        <f>ROUND(I278*H278,2)</f>
        <v>0</v>
      </c>
      <c r="BL278" s="19" t="s">
        <v>138</v>
      </c>
      <c r="BM278" s="183" t="s">
        <v>465</v>
      </c>
    </row>
    <row r="279" s="13" customFormat="1">
      <c r="A279" s="13"/>
      <c r="B279" s="190"/>
      <c r="C279" s="13"/>
      <c r="D279" s="191" t="s">
        <v>183</v>
      </c>
      <c r="E279" s="192" t="s">
        <v>1</v>
      </c>
      <c r="F279" s="193" t="s">
        <v>466</v>
      </c>
      <c r="G279" s="13"/>
      <c r="H279" s="194">
        <v>4.7000000000000002</v>
      </c>
      <c r="I279" s="195"/>
      <c r="J279" s="13"/>
      <c r="K279" s="13"/>
      <c r="L279" s="190"/>
      <c r="M279" s="196"/>
      <c r="N279" s="197"/>
      <c r="O279" s="197"/>
      <c r="P279" s="197"/>
      <c r="Q279" s="197"/>
      <c r="R279" s="197"/>
      <c r="S279" s="197"/>
      <c r="T279" s="19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2" t="s">
        <v>183</v>
      </c>
      <c r="AU279" s="192" t="s">
        <v>85</v>
      </c>
      <c r="AV279" s="13" t="s">
        <v>85</v>
      </c>
      <c r="AW279" s="13" t="s">
        <v>31</v>
      </c>
      <c r="AX279" s="13" t="s">
        <v>83</v>
      </c>
      <c r="AY279" s="192" t="s">
        <v>119</v>
      </c>
    </row>
    <row r="280" s="2" customFormat="1" ht="24.15" customHeight="1">
      <c r="A280" s="38"/>
      <c r="B280" s="171"/>
      <c r="C280" s="172" t="s">
        <v>467</v>
      </c>
      <c r="D280" s="172" t="s">
        <v>122</v>
      </c>
      <c r="E280" s="173" t="s">
        <v>468</v>
      </c>
      <c r="F280" s="174" t="s">
        <v>469</v>
      </c>
      <c r="G280" s="175" t="s">
        <v>189</v>
      </c>
      <c r="H280" s="176">
        <v>471.69999999999999</v>
      </c>
      <c r="I280" s="177"/>
      <c r="J280" s="178">
        <f>ROUND(I280*H280,2)</f>
        <v>0</v>
      </c>
      <c r="K280" s="174" t="s">
        <v>126</v>
      </c>
      <c r="L280" s="39"/>
      <c r="M280" s="179" t="s">
        <v>1</v>
      </c>
      <c r="N280" s="180" t="s">
        <v>40</v>
      </c>
      <c r="O280" s="77"/>
      <c r="P280" s="181">
        <f>O280*H280</f>
        <v>0</v>
      </c>
      <c r="Q280" s="181">
        <v>0.089219999999999994</v>
      </c>
      <c r="R280" s="181">
        <f>Q280*H280</f>
        <v>42.085073999999999</v>
      </c>
      <c r="S280" s="181">
        <v>0</v>
      </c>
      <c r="T280" s="18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83" t="s">
        <v>138</v>
      </c>
      <c r="AT280" s="183" t="s">
        <v>122</v>
      </c>
      <c r="AU280" s="183" t="s">
        <v>85</v>
      </c>
      <c r="AY280" s="19" t="s">
        <v>119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9" t="s">
        <v>83</v>
      </c>
      <c r="BK280" s="184">
        <f>ROUND(I280*H280,2)</f>
        <v>0</v>
      </c>
      <c r="BL280" s="19" t="s">
        <v>138</v>
      </c>
      <c r="BM280" s="183" t="s">
        <v>470</v>
      </c>
    </row>
    <row r="281" s="14" customFormat="1">
      <c r="A281" s="14"/>
      <c r="B281" s="199"/>
      <c r="C281" s="14"/>
      <c r="D281" s="191" t="s">
        <v>183</v>
      </c>
      <c r="E281" s="200" t="s">
        <v>1</v>
      </c>
      <c r="F281" s="201" t="s">
        <v>471</v>
      </c>
      <c r="G281" s="14"/>
      <c r="H281" s="200" t="s">
        <v>1</v>
      </c>
      <c r="I281" s="202"/>
      <c r="J281" s="14"/>
      <c r="K281" s="14"/>
      <c r="L281" s="199"/>
      <c r="M281" s="203"/>
      <c r="N281" s="204"/>
      <c r="O281" s="204"/>
      <c r="P281" s="204"/>
      <c r="Q281" s="204"/>
      <c r="R281" s="204"/>
      <c r="S281" s="204"/>
      <c r="T281" s="20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0" t="s">
        <v>183</v>
      </c>
      <c r="AU281" s="200" t="s">
        <v>85</v>
      </c>
      <c r="AV281" s="14" t="s">
        <v>83</v>
      </c>
      <c r="AW281" s="14" t="s">
        <v>31</v>
      </c>
      <c r="AX281" s="14" t="s">
        <v>75</v>
      </c>
      <c r="AY281" s="200" t="s">
        <v>119</v>
      </c>
    </row>
    <row r="282" s="13" customFormat="1">
      <c r="A282" s="13"/>
      <c r="B282" s="190"/>
      <c r="C282" s="13"/>
      <c r="D282" s="191" t="s">
        <v>183</v>
      </c>
      <c r="E282" s="192" t="s">
        <v>1</v>
      </c>
      <c r="F282" s="193" t="s">
        <v>472</v>
      </c>
      <c r="G282" s="13"/>
      <c r="H282" s="194">
        <v>119</v>
      </c>
      <c r="I282" s="195"/>
      <c r="J282" s="13"/>
      <c r="K282" s="13"/>
      <c r="L282" s="190"/>
      <c r="M282" s="196"/>
      <c r="N282" s="197"/>
      <c r="O282" s="197"/>
      <c r="P282" s="197"/>
      <c r="Q282" s="197"/>
      <c r="R282" s="197"/>
      <c r="S282" s="197"/>
      <c r="T282" s="19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2" t="s">
        <v>183</v>
      </c>
      <c r="AU282" s="192" t="s">
        <v>85</v>
      </c>
      <c r="AV282" s="13" t="s">
        <v>85</v>
      </c>
      <c r="AW282" s="13" t="s">
        <v>31</v>
      </c>
      <c r="AX282" s="13" t="s">
        <v>75</v>
      </c>
      <c r="AY282" s="192" t="s">
        <v>119</v>
      </c>
    </row>
    <row r="283" s="13" customFormat="1">
      <c r="A283" s="13"/>
      <c r="B283" s="190"/>
      <c r="C283" s="13"/>
      <c r="D283" s="191" t="s">
        <v>183</v>
      </c>
      <c r="E283" s="192" t="s">
        <v>1</v>
      </c>
      <c r="F283" s="193" t="s">
        <v>473</v>
      </c>
      <c r="G283" s="13"/>
      <c r="H283" s="194">
        <v>0.75</v>
      </c>
      <c r="I283" s="195"/>
      <c r="J283" s="13"/>
      <c r="K283" s="13"/>
      <c r="L283" s="190"/>
      <c r="M283" s="196"/>
      <c r="N283" s="197"/>
      <c r="O283" s="197"/>
      <c r="P283" s="197"/>
      <c r="Q283" s="197"/>
      <c r="R283" s="197"/>
      <c r="S283" s="197"/>
      <c r="T283" s="19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2" t="s">
        <v>183</v>
      </c>
      <c r="AU283" s="192" t="s">
        <v>85</v>
      </c>
      <c r="AV283" s="13" t="s">
        <v>85</v>
      </c>
      <c r="AW283" s="13" t="s">
        <v>31</v>
      </c>
      <c r="AX283" s="13" t="s">
        <v>75</v>
      </c>
      <c r="AY283" s="192" t="s">
        <v>119</v>
      </c>
    </row>
    <row r="284" s="13" customFormat="1">
      <c r="A284" s="13"/>
      <c r="B284" s="190"/>
      <c r="C284" s="13"/>
      <c r="D284" s="191" t="s">
        <v>183</v>
      </c>
      <c r="E284" s="192" t="s">
        <v>1</v>
      </c>
      <c r="F284" s="193" t="s">
        <v>474</v>
      </c>
      <c r="G284" s="13"/>
      <c r="H284" s="194">
        <v>1</v>
      </c>
      <c r="I284" s="195"/>
      <c r="J284" s="13"/>
      <c r="K284" s="13"/>
      <c r="L284" s="190"/>
      <c r="M284" s="196"/>
      <c r="N284" s="197"/>
      <c r="O284" s="197"/>
      <c r="P284" s="197"/>
      <c r="Q284" s="197"/>
      <c r="R284" s="197"/>
      <c r="S284" s="197"/>
      <c r="T284" s="19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2" t="s">
        <v>183</v>
      </c>
      <c r="AU284" s="192" t="s">
        <v>85</v>
      </c>
      <c r="AV284" s="13" t="s">
        <v>85</v>
      </c>
      <c r="AW284" s="13" t="s">
        <v>31</v>
      </c>
      <c r="AX284" s="13" t="s">
        <v>75</v>
      </c>
      <c r="AY284" s="192" t="s">
        <v>119</v>
      </c>
    </row>
    <row r="285" s="14" customFormat="1">
      <c r="A285" s="14"/>
      <c r="B285" s="199"/>
      <c r="C285" s="14"/>
      <c r="D285" s="191" t="s">
        <v>183</v>
      </c>
      <c r="E285" s="200" t="s">
        <v>1</v>
      </c>
      <c r="F285" s="201" t="s">
        <v>475</v>
      </c>
      <c r="G285" s="14"/>
      <c r="H285" s="200" t="s">
        <v>1</v>
      </c>
      <c r="I285" s="202"/>
      <c r="J285" s="14"/>
      <c r="K285" s="14"/>
      <c r="L285" s="199"/>
      <c r="M285" s="203"/>
      <c r="N285" s="204"/>
      <c r="O285" s="204"/>
      <c r="P285" s="204"/>
      <c r="Q285" s="204"/>
      <c r="R285" s="204"/>
      <c r="S285" s="204"/>
      <c r="T285" s="20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0" t="s">
        <v>183</v>
      </c>
      <c r="AU285" s="200" t="s">
        <v>85</v>
      </c>
      <c r="AV285" s="14" t="s">
        <v>83</v>
      </c>
      <c r="AW285" s="14" t="s">
        <v>31</v>
      </c>
      <c r="AX285" s="14" t="s">
        <v>75</v>
      </c>
      <c r="AY285" s="200" t="s">
        <v>119</v>
      </c>
    </row>
    <row r="286" s="13" customFormat="1">
      <c r="A286" s="13"/>
      <c r="B286" s="190"/>
      <c r="C286" s="13"/>
      <c r="D286" s="191" t="s">
        <v>183</v>
      </c>
      <c r="E286" s="192" t="s">
        <v>1</v>
      </c>
      <c r="F286" s="193" t="s">
        <v>476</v>
      </c>
      <c r="G286" s="13"/>
      <c r="H286" s="194">
        <v>38</v>
      </c>
      <c r="I286" s="195"/>
      <c r="J286" s="13"/>
      <c r="K286" s="13"/>
      <c r="L286" s="190"/>
      <c r="M286" s="196"/>
      <c r="N286" s="197"/>
      <c r="O286" s="197"/>
      <c r="P286" s="197"/>
      <c r="Q286" s="197"/>
      <c r="R286" s="197"/>
      <c r="S286" s="197"/>
      <c r="T286" s="19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2" t="s">
        <v>183</v>
      </c>
      <c r="AU286" s="192" t="s">
        <v>85</v>
      </c>
      <c r="AV286" s="13" t="s">
        <v>85</v>
      </c>
      <c r="AW286" s="13" t="s">
        <v>31</v>
      </c>
      <c r="AX286" s="13" t="s">
        <v>75</v>
      </c>
      <c r="AY286" s="192" t="s">
        <v>119</v>
      </c>
    </row>
    <row r="287" s="13" customFormat="1">
      <c r="A287" s="13"/>
      <c r="B287" s="190"/>
      <c r="C287" s="13"/>
      <c r="D287" s="191" t="s">
        <v>183</v>
      </c>
      <c r="E287" s="192" t="s">
        <v>1</v>
      </c>
      <c r="F287" s="193" t="s">
        <v>477</v>
      </c>
      <c r="G287" s="13"/>
      <c r="H287" s="194">
        <v>1.45</v>
      </c>
      <c r="I287" s="195"/>
      <c r="J287" s="13"/>
      <c r="K287" s="13"/>
      <c r="L287" s="190"/>
      <c r="M287" s="196"/>
      <c r="N287" s="197"/>
      <c r="O287" s="197"/>
      <c r="P287" s="197"/>
      <c r="Q287" s="197"/>
      <c r="R287" s="197"/>
      <c r="S287" s="197"/>
      <c r="T287" s="19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2" t="s">
        <v>183</v>
      </c>
      <c r="AU287" s="192" t="s">
        <v>85</v>
      </c>
      <c r="AV287" s="13" t="s">
        <v>85</v>
      </c>
      <c r="AW287" s="13" t="s">
        <v>31</v>
      </c>
      <c r="AX287" s="13" t="s">
        <v>75</v>
      </c>
      <c r="AY287" s="192" t="s">
        <v>119</v>
      </c>
    </row>
    <row r="288" s="13" customFormat="1">
      <c r="A288" s="13"/>
      <c r="B288" s="190"/>
      <c r="C288" s="13"/>
      <c r="D288" s="191" t="s">
        <v>183</v>
      </c>
      <c r="E288" s="192" t="s">
        <v>1</v>
      </c>
      <c r="F288" s="193" t="s">
        <v>478</v>
      </c>
      <c r="G288" s="13"/>
      <c r="H288" s="194">
        <v>2</v>
      </c>
      <c r="I288" s="195"/>
      <c r="J288" s="13"/>
      <c r="K288" s="13"/>
      <c r="L288" s="190"/>
      <c r="M288" s="196"/>
      <c r="N288" s="197"/>
      <c r="O288" s="197"/>
      <c r="P288" s="197"/>
      <c r="Q288" s="197"/>
      <c r="R288" s="197"/>
      <c r="S288" s="197"/>
      <c r="T288" s="19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2" t="s">
        <v>183</v>
      </c>
      <c r="AU288" s="192" t="s">
        <v>85</v>
      </c>
      <c r="AV288" s="13" t="s">
        <v>85</v>
      </c>
      <c r="AW288" s="13" t="s">
        <v>31</v>
      </c>
      <c r="AX288" s="13" t="s">
        <v>75</v>
      </c>
      <c r="AY288" s="192" t="s">
        <v>119</v>
      </c>
    </row>
    <row r="289" s="14" customFormat="1">
      <c r="A289" s="14"/>
      <c r="B289" s="199"/>
      <c r="C289" s="14"/>
      <c r="D289" s="191" t="s">
        <v>183</v>
      </c>
      <c r="E289" s="200" t="s">
        <v>1</v>
      </c>
      <c r="F289" s="201" t="s">
        <v>479</v>
      </c>
      <c r="G289" s="14"/>
      <c r="H289" s="200" t="s">
        <v>1</v>
      </c>
      <c r="I289" s="202"/>
      <c r="J289" s="14"/>
      <c r="K289" s="14"/>
      <c r="L289" s="199"/>
      <c r="M289" s="203"/>
      <c r="N289" s="204"/>
      <c r="O289" s="204"/>
      <c r="P289" s="204"/>
      <c r="Q289" s="204"/>
      <c r="R289" s="204"/>
      <c r="S289" s="204"/>
      <c r="T289" s="20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0" t="s">
        <v>183</v>
      </c>
      <c r="AU289" s="200" t="s">
        <v>85</v>
      </c>
      <c r="AV289" s="14" t="s">
        <v>83</v>
      </c>
      <c r="AW289" s="14" t="s">
        <v>31</v>
      </c>
      <c r="AX289" s="14" t="s">
        <v>75</v>
      </c>
      <c r="AY289" s="200" t="s">
        <v>119</v>
      </c>
    </row>
    <row r="290" s="13" customFormat="1">
      <c r="A290" s="13"/>
      <c r="B290" s="190"/>
      <c r="C290" s="13"/>
      <c r="D290" s="191" t="s">
        <v>183</v>
      </c>
      <c r="E290" s="192" t="s">
        <v>1</v>
      </c>
      <c r="F290" s="193" t="s">
        <v>480</v>
      </c>
      <c r="G290" s="13"/>
      <c r="H290" s="194">
        <v>55.390000000000001</v>
      </c>
      <c r="I290" s="195"/>
      <c r="J290" s="13"/>
      <c r="K290" s="13"/>
      <c r="L290" s="190"/>
      <c r="M290" s="196"/>
      <c r="N290" s="197"/>
      <c r="O290" s="197"/>
      <c r="P290" s="197"/>
      <c r="Q290" s="197"/>
      <c r="R290" s="197"/>
      <c r="S290" s="197"/>
      <c r="T290" s="19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2" t="s">
        <v>183</v>
      </c>
      <c r="AU290" s="192" t="s">
        <v>85</v>
      </c>
      <c r="AV290" s="13" t="s">
        <v>85</v>
      </c>
      <c r="AW290" s="13" t="s">
        <v>31</v>
      </c>
      <c r="AX290" s="13" t="s">
        <v>75</v>
      </c>
      <c r="AY290" s="192" t="s">
        <v>119</v>
      </c>
    </row>
    <row r="291" s="13" customFormat="1">
      <c r="A291" s="13"/>
      <c r="B291" s="190"/>
      <c r="C291" s="13"/>
      <c r="D291" s="191" t="s">
        <v>183</v>
      </c>
      <c r="E291" s="192" t="s">
        <v>1</v>
      </c>
      <c r="F291" s="193" t="s">
        <v>481</v>
      </c>
      <c r="G291" s="13"/>
      <c r="H291" s="194">
        <v>1.6599999999999999</v>
      </c>
      <c r="I291" s="195"/>
      <c r="J291" s="13"/>
      <c r="K291" s="13"/>
      <c r="L291" s="190"/>
      <c r="M291" s="196"/>
      <c r="N291" s="197"/>
      <c r="O291" s="197"/>
      <c r="P291" s="197"/>
      <c r="Q291" s="197"/>
      <c r="R291" s="197"/>
      <c r="S291" s="197"/>
      <c r="T291" s="19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2" t="s">
        <v>183</v>
      </c>
      <c r="AU291" s="192" t="s">
        <v>85</v>
      </c>
      <c r="AV291" s="13" t="s">
        <v>85</v>
      </c>
      <c r="AW291" s="13" t="s">
        <v>31</v>
      </c>
      <c r="AX291" s="13" t="s">
        <v>75</v>
      </c>
      <c r="AY291" s="192" t="s">
        <v>119</v>
      </c>
    </row>
    <row r="292" s="13" customFormat="1">
      <c r="A292" s="13"/>
      <c r="B292" s="190"/>
      <c r="C292" s="13"/>
      <c r="D292" s="191" t="s">
        <v>183</v>
      </c>
      <c r="E292" s="192" t="s">
        <v>1</v>
      </c>
      <c r="F292" s="193" t="s">
        <v>482</v>
      </c>
      <c r="G292" s="13"/>
      <c r="H292" s="194">
        <v>1.8500000000000001</v>
      </c>
      <c r="I292" s="195"/>
      <c r="J292" s="13"/>
      <c r="K292" s="13"/>
      <c r="L292" s="190"/>
      <c r="M292" s="196"/>
      <c r="N292" s="197"/>
      <c r="O292" s="197"/>
      <c r="P292" s="197"/>
      <c r="Q292" s="197"/>
      <c r="R292" s="197"/>
      <c r="S292" s="197"/>
      <c r="T292" s="19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2" t="s">
        <v>183</v>
      </c>
      <c r="AU292" s="192" t="s">
        <v>85</v>
      </c>
      <c r="AV292" s="13" t="s">
        <v>85</v>
      </c>
      <c r="AW292" s="13" t="s">
        <v>31</v>
      </c>
      <c r="AX292" s="13" t="s">
        <v>75</v>
      </c>
      <c r="AY292" s="192" t="s">
        <v>119</v>
      </c>
    </row>
    <row r="293" s="14" customFormat="1">
      <c r="A293" s="14"/>
      <c r="B293" s="199"/>
      <c r="C293" s="14"/>
      <c r="D293" s="191" t="s">
        <v>183</v>
      </c>
      <c r="E293" s="200" t="s">
        <v>1</v>
      </c>
      <c r="F293" s="201" t="s">
        <v>483</v>
      </c>
      <c r="G293" s="14"/>
      <c r="H293" s="200" t="s">
        <v>1</v>
      </c>
      <c r="I293" s="202"/>
      <c r="J293" s="14"/>
      <c r="K293" s="14"/>
      <c r="L293" s="199"/>
      <c r="M293" s="203"/>
      <c r="N293" s="204"/>
      <c r="O293" s="204"/>
      <c r="P293" s="204"/>
      <c r="Q293" s="204"/>
      <c r="R293" s="204"/>
      <c r="S293" s="204"/>
      <c r="T293" s="20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00" t="s">
        <v>183</v>
      </c>
      <c r="AU293" s="200" t="s">
        <v>85</v>
      </c>
      <c r="AV293" s="14" t="s">
        <v>83</v>
      </c>
      <c r="AW293" s="14" t="s">
        <v>31</v>
      </c>
      <c r="AX293" s="14" t="s">
        <v>75</v>
      </c>
      <c r="AY293" s="200" t="s">
        <v>119</v>
      </c>
    </row>
    <row r="294" s="13" customFormat="1">
      <c r="A294" s="13"/>
      <c r="B294" s="190"/>
      <c r="C294" s="13"/>
      <c r="D294" s="191" t="s">
        <v>183</v>
      </c>
      <c r="E294" s="192" t="s">
        <v>1</v>
      </c>
      <c r="F294" s="193" t="s">
        <v>484</v>
      </c>
      <c r="G294" s="13"/>
      <c r="H294" s="194">
        <v>41.100000000000001</v>
      </c>
      <c r="I294" s="195"/>
      <c r="J294" s="13"/>
      <c r="K294" s="13"/>
      <c r="L294" s="190"/>
      <c r="M294" s="196"/>
      <c r="N294" s="197"/>
      <c r="O294" s="197"/>
      <c r="P294" s="197"/>
      <c r="Q294" s="197"/>
      <c r="R294" s="197"/>
      <c r="S294" s="197"/>
      <c r="T294" s="19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192" t="s">
        <v>183</v>
      </c>
      <c r="AU294" s="192" t="s">
        <v>85</v>
      </c>
      <c r="AV294" s="13" t="s">
        <v>85</v>
      </c>
      <c r="AW294" s="13" t="s">
        <v>31</v>
      </c>
      <c r="AX294" s="13" t="s">
        <v>75</v>
      </c>
      <c r="AY294" s="192" t="s">
        <v>119</v>
      </c>
    </row>
    <row r="295" s="14" customFormat="1">
      <c r="A295" s="14"/>
      <c r="B295" s="199"/>
      <c r="C295" s="14"/>
      <c r="D295" s="191" t="s">
        <v>183</v>
      </c>
      <c r="E295" s="200" t="s">
        <v>1</v>
      </c>
      <c r="F295" s="201" t="s">
        <v>485</v>
      </c>
      <c r="G295" s="14"/>
      <c r="H295" s="200" t="s">
        <v>1</v>
      </c>
      <c r="I295" s="202"/>
      <c r="J295" s="14"/>
      <c r="K295" s="14"/>
      <c r="L295" s="199"/>
      <c r="M295" s="203"/>
      <c r="N295" s="204"/>
      <c r="O295" s="204"/>
      <c r="P295" s="204"/>
      <c r="Q295" s="204"/>
      <c r="R295" s="204"/>
      <c r="S295" s="204"/>
      <c r="T295" s="20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00" t="s">
        <v>183</v>
      </c>
      <c r="AU295" s="200" t="s">
        <v>85</v>
      </c>
      <c r="AV295" s="14" t="s">
        <v>83</v>
      </c>
      <c r="AW295" s="14" t="s">
        <v>31</v>
      </c>
      <c r="AX295" s="14" t="s">
        <v>75</v>
      </c>
      <c r="AY295" s="200" t="s">
        <v>119</v>
      </c>
    </row>
    <row r="296" s="13" customFormat="1">
      <c r="A296" s="13"/>
      <c r="B296" s="190"/>
      <c r="C296" s="13"/>
      <c r="D296" s="191" t="s">
        <v>183</v>
      </c>
      <c r="E296" s="192" t="s">
        <v>1</v>
      </c>
      <c r="F296" s="193" t="s">
        <v>486</v>
      </c>
      <c r="G296" s="13"/>
      <c r="H296" s="194">
        <v>50.600000000000001</v>
      </c>
      <c r="I296" s="195"/>
      <c r="J296" s="13"/>
      <c r="K296" s="13"/>
      <c r="L296" s="190"/>
      <c r="M296" s="196"/>
      <c r="N296" s="197"/>
      <c r="O296" s="197"/>
      <c r="P296" s="197"/>
      <c r="Q296" s="197"/>
      <c r="R296" s="197"/>
      <c r="S296" s="197"/>
      <c r="T296" s="19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2" t="s">
        <v>183</v>
      </c>
      <c r="AU296" s="192" t="s">
        <v>85</v>
      </c>
      <c r="AV296" s="13" t="s">
        <v>85</v>
      </c>
      <c r="AW296" s="13" t="s">
        <v>31</v>
      </c>
      <c r="AX296" s="13" t="s">
        <v>75</v>
      </c>
      <c r="AY296" s="192" t="s">
        <v>119</v>
      </c>
    </row>
    <row r="297" s="14" customFormat="1">
      <c r="A297" s="14"/>
      <c r="B297" s="199"/>
      <c r="C297" s="14"/>
      <c r="D297" s="191" t="s">
        <v>183</v>
      </c>
      <c r="E297" s="200" t="s">
        <v>1</v>
      </c>
      <c r="F297" s="201" t="s">
        <v>487</v>
      </c>
      <c r="G297" s="14"/>
      <c r="H297" s="200" t="s">
        <v>1</v>
      </c>
      <c r="I297" s="202"/>
      <c r="J297" s="14"/>
      <c r="K297" s="14"/>
      <c r="L297" s="199"/>
      <c r="M297" s="203"/>
      <c r="N297" s="204"/>
      <c r="O297" s="204"/>
      <c r="P297" s="204"/>
      <c r="Q297" s="204"/>
      <c r="R297" s="204"/>
      <c r="S297" s="204"/>
      <c r="T297" s="20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0" t="s">
        <v>183</v>
      </c>
      <c r="AU297" s="200" t="s">
        <v>85</v>
      </c>
      <c r="AV297" s="14" t="s">
        <v>83</v>
      </c>
      <c r="AW297" s="14" t="s">
        <v>31</v>
      </c>
      <c r="AX297" s="14" t="s">
        <v>75</v>
      </c>
      <c r="AY297" s="200" t="s">
        <v>119</v>
      </c>
    </row>
    <row r="298" s="13" customFormat="1">
      <c r="A298" s="13"/>
      <c r="B298" s="190"/>
      <c r="C298" s="13"/>
      <c r="D298" s="191" t="s">
        <v>183</v>
      </c>
      <c r="E298" s="192" t="s">
        <v>1</v>
      </c>
      <c r="F298" s="193" t="s">
        <v>488</v>
      </c>
      <c r="G298" s="13"/>
      <c r="H298" s="194">
        <v>57.200000000000003</v>
      </c>
      <c r="I298" s="195"/>
      <c r="J298" s="13"/>
      <c r="K298" s="13"/>
      <c r="L298" s="190"/>
      <c r="M298" s="196"/>
      <c r="N298" s="197"/>
      <c r="O298" s="197"/>
      <c r="P298" s="197"/>
      <c r="Q298" s="197"/>
      <c r="R298" s="197"/>
      <c r="S298" s="197"/>
      <c r="T298" s="19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2" t="s">
        <v>183</v>
      </c>
      <c r="AU298" s="192" t="s">
        <v>85</v>
      </c>
      <c r="AV298" s="13" t="s">
        <v>85</v>
      </c>
      <c r="AW298" s="13" t="s">
        <v>31</v>
      </c>
      <c r="AX298" s="13" t="s">
        <v>75</v>
      </c>
      <c r="AY298" s="192" t="s">
        <v>119</v>
      </c>
    </row>
    <row r="299" s="13" customFormat="1">
      <c r="A299" s="13"/>
      <c r="B299" s="190"/>
      <c r="C299" s="13"/>
      <c r="D299" s="191" t="s">
        <v>183</v>
      </c>
      <c r="E299" s="192" t="s">
        <v>1</v>
      </c>
      <c r="F299" s="193" t="s">
        <v>489</v>
      </c>
      <c r="G299" s="13"/>
      <c r="H299" s="194">
        <v>0.59999999999999998</v>
      </c>
      <c r="I299" s="195"/>
      <c r="J299" s="13"/>
      <c r="K299" s="13"/>
      <c r="L299" s="190"/>
      <c r="M299" s="196"/>
      <c r="N299" s="197"/>
      <c r="O299" s="197"/>
      <c r="P299" s="197"/>
      <c r="Q299" s="197"/>
      <c r="R299" s="197"/>
      <c r="S299" s="197"/>
      <c r="T299" s="19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2" t="s">
        <v>183</v>
      </c>
      <c r="AU299" s="192" t="s">
        <v>85</v>
      </c>
      <c r="AV299" s="13" t="s">
        <v>85</v>
      </c>
      <c r="AW299" s="13" t="s">
        <v>31</v>
      </c>
      <c r="AX299" s="13" t="s">
        <v>75</v>
      </c>
      <c r="AY299" s="192" t="s">
        <v>119</v>
      </c>
    </row>
    <row r="300" s="13" customFormat="1">
      <c r="A300" s="13"/>
      <c r="B300" s="190"/>
      <c r="C300" s="13"/>
      <c r="D300" s="191" t="s">
        <v>183</v>
      </c>
      <c r="E300" s="192" t="s">
        <v>1</v>
      </c>
      <c r="F300" s="193" t="s">
        <v>490</v>
      </c>
      <c r="G300" s="13"/>
      <c r="H300" s="194">
        <v>0.80000000000000004</v>
      </c>
      <c r="I300" s="195"/>
      <c r="J300" s="13"/>
      <c r="K300" s="13"/>
      <c r="L300" s="190"/>
      <c r="M300" s="196"/>
      <c r="N300" s="197"/>
      <c r="O300" s="197"/>
      <c r="P300" s="197"/>
      <c r="Q300" s="197"/>
      <c r="R300" s="197"/>
      <c r="S300" s="197"/>
      <c r="T300" s="19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2" t="s">
        <v>183</v>
      </c>
      <c r="AU300" s="192" t="s">
        <v>85</v>
      </c>
      <c r="AV300" s="13" t="s">
        <v>85</v>
      </c>
      <c r="AW300" s="13" t="s">
        <v>31</v>
      </c>
      <c r="AX300" s="13" t="s">
        <v>75</v>
      </c>
      <c r="AY300" s="192" t="s">
        <v>119</v>
      </c>
    </row>
    <row r="301" s="14" customFormat="1">
      <c r="A301" s="14"/>
      <c r="B301" s="199"/>
      <c r="C301" s="14"/>
      <c r="D301" s="191" t="s">
        <v>183</v>
      </c>
      <c r="E301" s="200" t="s">
        <v>1</v>
      </c>
      <c r="F301" s="201" t="s">
        <v>491</v>
      </c>
      <c r="G301" s="14"/>
      <c r="H301" s="200" t="s">
        <v>1</v>
      </c>
      <c r="I301" s="202"/>
      <c r="J301" s="14"/>
      <c r="K301" s="14"/>
      <c r="L301" s="199"/>
      <c r="M301" s="203"/>
      <c r="N301" s="204"/>
      <c r="O301" s="204"/>
      <c r="P301" s="204"/>
      <c r="Q301" s="204"/>
      <c r="R301" s="204"/>
      <c r="S301" s="204"/>
      <c r="T301" s="20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0" t="s">
        <v>183</v>
      </c>
      <c r="AU301" s="200" t="s">
        <v>85</v>
      </c>
      <c r="AV301" s="14" t="s">
        <v>83</v>
      </c>
      <c r="AW301" s="14" t="s">
        <v>31</v>
      </c>
      <c r="AX301" s="14" t="s">
        <v>75</v>
      </c>
      <c r="AY301" s="200" t="s">
        <v>119</v>
      </c>
    </row>
    <row r="302" s="13" customFormat="1">
      <c r="A302" s="13"/>
      <c r="B302" s="190"/>
      <c r="C302" s="13"/>
      <c r="D302" s="191" t="s">
        <v>183</v>
      </c>
      <c r="E302" s="192" t="s">
        <v>1</v>
      </c>
      <c r="F302" s="193" t="s">
        <v>492</v>
      </c>
      <c r="G302" s="13"/>
      <c r="H302" s="194">
        <v>42.100000000000001</v>
      </c>
      <c r="I302" s="195"/>
      <c r="J302" s="13"/>
      <c r="K302" s="13"/>
      <c r="L302" s="190"/>
      <c r="M302" s="196"/>
      <c r="N302" s="197"/>
      <c r="O302" s="197"/>
      <c r="P302" s="197"/>
      <c r="Q302" s="197"/>
      <c r="R302" s="197"/>
      <c r="S302" s="197"/>
      <c r="T302" s="19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92" t="s">
        <v>183</v>
      </c>
      <c r="AU302" s="192" t="s">
        <v>85</v>
      </c>
      <c r="AV302" s="13" t="s">
        <v>85</v>
      </c>
      <c r="AW302" s="13" t="s">
        <v>31</v>
      </c>
      <c r="AX302" s="13" t="s">
        <v>75</v>
      </c>
      <c r="AY302" s="192" t="s">
        <v>119</v>
      </c>
    </row>
    <row r="303" s="14" customFormat="1">
      <c r="A303" s="14"/>
      <c r="B303" s="199"/>
      <c r="C303" s="14"/>
      <c r="D303" s="191" t="s">
        <v>183</v>
      </c>
      <c r="E303" s="200" t="s">
        <v>1</v>
      </c>
      <c r="F303" s="201" t="s">
        <v>493</v>
      </c>
      <c r="G303" s="14"/>
      <c r="H303" s="200" t="s">
        <v>1</v>
      </c>
      <c r="I303" s="202"/>
      <c r="J303" s="14"/>
      <c r="K303" s="14"/>
      <c r="L303" s="199"/>
      <c r="M303" s="203"/>
      <c r="N303" s="204"/>
      <c r="O303" s="204"/>
      <c r="P303" s="204"/>
      <c r="Q303" s="204"/>
      <c r="R303" s="204"/>
      <c r="S303" s="204"/>
      <c r="T303" s="20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0" t="s">
        <v>183</v>
      </c>
      <c r="AU303" s="200" t="s">
        <v>85</v>
      </c>
      <c r="AV303" s="14" t="s">
        <v>83</v>
      </c>
      <c r="AW303" s="14" t="s">
        <v>31</v>
      </c>
      <c r="AX303" s="14" t="s">
        <v>75</v>
      </c>
      <c r="AY303" s="200" t="s">
        <v>119</v>
      </c>
    </row>
    <row r="304" s="13" customFormat="1">
      <c r="A304" s="13"/>
      <c r="B304" s="190"/>
      <c r="C304" s="13"/>
      <c r="D304" s="191" t="s">
        <v>183</v>
      </c>
      <c r="E304" s="192" t="s">
        <v>1</v>
      </c>
      <c r="F304" s="193" t="s">
        <v>494</v>
      </c>
      <c r="G304" s="13"/>
      <c r="H304" s="194">
        <v>51.600000000000001</v>
      </c>
      <c r="I304" s="195"/>
      <c r="J304" s="13"/>
      <c r="K304" s="13"/>
      <c r="L304" s="190"/>
      <c r="M304" s="196"/>
      <c r="N304" s="197"/>
      <c r="O304" s="197"/>
      <c r="P304" s="197"/>
      <c r="Q304" s="197"/>
      <c r="R304" s="197"/>
      <c r="S304" s="197"/>
      <c r="T304" s="19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2" t="s">
        <v>183</v>
      </c>
      <c r="AU304" s="192" t="s">
        <v>85</v>
      </c>
      <c r="AV304" s="13" t="s">
        <v>85</v>
      </c>
      <c r="AW304" s="13" t="s">
        <v>31</v>
      </c>
      <c r="AX304" s="13" t="s">
        <v>75</v>
      </c>
      <c r="AY304" s="192" t="s">
        <v>119</v>
      </c>
    </row>
    <row r="305" s="13" customFormat="1">
      <c r="A305" s="13"/>
      <c r="B305" s="190"/>
      <c r="C305" s="13"/>
      <c r="D305" s="191" t="s">
        <v>183</v>
      </c>
      <c r="E305" s="192" t="s">
        <v>1</v>
      </c>
      <c r="F305" s="193" t="s">
        <v>495</v>
      </c>
      <c r="G305" s="13"/>
      <c r="H305" s="194">
        <v>6.5999999999999996</v>
      </c>
      <c r="I305" s="195"/>
      <c r="J305" s="13"/>
      <c r="K305" s="13"/>
      <c r="L305" s="190"/>
      <c r="M305" s="196"/>
      <c r="N305" s="197"/>
      <c r="O305" s="197"/>
      <c r="P305" s="197"/>
      <c r="Q305" s="197"/>
      <c r="R305" s="197"/>
      <c r="S305" s="197"/>
      <c r="T305" s="19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2" t="s">
        <v>183</v>
      </c>
      <c r="AU305" s="192" t="s">
        <v>85</v>
      </c>
      <c r="AV305" s="13" t="s">
        <v>85</v>
      </c>
      <c r="AW305" s="13" t="s">
        <v>31</v>
      </c>
      <c r="AX305" s="13" t="s">
        <v>75</v>
      </c>
      <c r="AY305" s="192" t="s">
        <v>119</v>
      </c>
    </row>
    <row r="306" s="15" customFormat="1">
      <c r="A306" s="15"/>
      <c r="B306" s="206"/>
      <c r="C306" s="15"/>
      <c r="D306" s="191" t="s">
        <v>183</v>
      </c>
      <c r="E306" s="207" t="s">
        <v>1</v>
      </c>
      <c r="F306" s="208" t="s">
        <v>213</v>
      </c>
      <c r="G306" s="15"/>
      <c r="H306" s="209">
        <v>471.7000000000001</v>
      </c>
      <c r="I306" s="210"/>
      <c r="J306" s="15"/>
      <c r="K306" s="15"/>
      <c r="L306" s="206"/>
      <c r="M306" s="211"/>
      <c r="N306" s="212"/>
      <c r="O306" s="212"/>
      <c r="P306" s="212"/>
      <c r="Q306" s="212"/>
      <c r="R306" s="212"/>
      <c r="S306" s="212"/>
      <c r="T306" s="21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07" t="s">
        <v>183</v>
      </c>
      <c r="AU306" s="207" t="s">
        <v>85</v>
      </c>
      <c r="AV306" s="15" t="s">
        <v>138</v>
      </c>
      <c r="AW306" s="15" t="s">
        <v>31</v>
      </c>
      <c r="AX306" s="15" t="s">
        <v>83</v>
      </c>
      <c r="AY306" s="207" t="s">
        <v>119</v>
      </c>
    </row>
    <row r="307" s="2" customFormat="1" ht="24.15" customHeight="1">
      <c r="A307" s="38"/>
      <c r="B307" s="171"/>
      <c r="C307" s="214" t="s">
        <v>496</v>
      </c>
      <c r="D307" s="214" t="s">
        <v>242</v>
      </c>
      <c r="E307" s="215" t="s">
        <v>497</v>
      </c>
      <c r="F307" s="216" t="s">
        <v>498</v>
      </c>
      <c r="G307" s="217" t="s">
        <v>189</v>
      </c>
      <c r="H307" s="218">
        <v>359.72000000000003</v>
      </c>
      <c r="I307" s="219"/>
      <c r="J307" s="220">
        <f>ROUND(I307*H307,2)</f>
        <v>0</v>
      </c>
      <c r="K307" s="216" t="s">
        <v>126</v>
      </c>
      <c r="L307" s="221"/>
      <c r="M307" s="222" t="s">
        <v>1</v>
      </c>
      <c r="N307" s="223" t="s">
        <v>40</v>
      </c>
      <c r="O307" s="77"/>
      <c r="P307" s="181">
        <f>O307*H307</f>
        <v>0</v>
      </c>
      <c r="Q307" s="181">
        <v>0.13100000000000001</v>
      </c>
      <c r="R307" s="181">
        <f>Q307*H307</f>
        <v>47.123320000000007</v>
      </c>
      <c r="S307" s="181">
        <v>0</v>
      </c>
      <c r="T307" s="18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83" t="s">
        <v>154</v>
      </c>
      <c r="AT307" s="183" t="s">
        <v>242</v>
      </c>
      <c r="AU307" s="183" t="s">
        <v>85</v>
      </c>
      <c r="AY307" s="19" t="s">
        <v>119</v>
      </c>
      <c r="BE307" s="184">
        <f>IF(N307="základní",J307,0)</f>
        <v>0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19" t="s">
        <v>83</v>
      </c>
      <c r="BK307" s="184">
        <f>ROUND(I307*H307,2)</f>
        <v>0</v>
      </c>
      <c r="BL307" s="19" t="s">
        <v>138</v>
      </c>
      <c r="BM307" s="183" t="s">
        <v>499</v>
      </c>
    </row>
    <row r="308" s="13" customFormat="1">
      <c r="A308" s="13"/>
      <c r="B308" s="190"/>
      <c r="C308" s="13"/>
      <c r="D308" s="191" t="s">
        <v>183</v>
      </c>
      <c r="E308" s="192" t="s">
        <v>1</v>
      </c>
      <c r="F308" s="193" t="s">
        <v>500</v>
      </c>
      <c r="G308" s="13"/>
      <c r="H308" s="194">
        <v>359.72000000000003</v>
      </c>
      <c r="I308" s="195"/>
      <c r="J308" s="13"/>
      <c r="K308" s="13"/>
      <c r="L308" s="190"/>
      <c r="M308" s="196"/>
      <c r="N308" s="197"/>
      <c r="O308" s="197"/>
      <c r="P308" s="197"/>
      <c r="Q308" s="197"/>
      <c r="R308" s="197"/>
      <c r="S308" s="197"/>
      <c r="T308" s="19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2" t="s">
        <v>183</v>
      </c>
      <c r="AU308" s="192" t="s">
        <v>85</v>
      </c>
      <c r="AV308" s="13" t="s">
        <v>85</v>
      </c>
      <c r="AW308" s="13" t="s">
        <v>31</v>
      </c>
      <c r="AX308" s="13" t="s">
        <v>83</v>
      </c>
      <c r="AY308" s="192" t="s">
        <v>119</v>
      </c>
    </row>
    <row r="309" s="2" customFormat="1" ht="24.15" customHeight="1">
      <c r="A309" s="38"/>
      <c r="B309" s="171"/>
      <c r="C309" s="214" t="s">
        <v>501</v>
      </c>
      <c r="D309" s="214" t="s">
        <v>242</v>
      </c>
      <c r="E309" s="215" t="s">
        <v>502</v>
      </c>
      <c r="F309" s="216" t="s">
        <v>503</v>
      </c>
      <c r="G309" s="217" t="s">
        <v>189</v>
      </c>
      <c r="H309" s="218">
        <v>0.78800000000000003</v>
      </c>
      <c r="I309" s="219"/>
      <c r="J309" s="220">
        <f>ROUND(I309*H309,2)</f>
        <v>0</v>
      </c>
      <c r="K309" s="216" t="s">
        <v>1</v>
      </c>
      <c r="L309" s="221"/>
      <c r="M309" s="222" t="s">
        <v>1</v>
      </c>
      <c r="N309" s="223" t="s">
        <v>40</v>
      </c>
      <c r="O309" s="77"/>
      <c r="P309" s="181">
        <f>O309*H309</f>
        <v>0</v>
      </c>
      <c r="Q309" s="181">
        <v>0.13100000000000001</v>
      </c>
      <c r="R309" s="181">
        <f>Q309*H309</f>
        <v>0.10322800000000001</v>
      </c>
      <c r="S309" s="181">
        <v>0</v>
      </c>
      <c r="T309" s="18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83" t="s">
        <v>154</v>
      </c>
      <c r="AT309" s="183" t="s">
        <v>242</v>
      </c>
      <c r="AU309" s="183" t="s">
        <v>85</v>
      </c>
      <c r="AY309" s="19" t="s">
        <v>119</v>
      </c>
      <c r="BE309" s="184">
        <f>IF(N309="základní",J309,0)</f>
        <v>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19" t="s">
        <v>83</v>
      </c>
      <c r="BK309" s="184">
        <f>ROUND(I309*H309,2)</f>
        <v>0</v>
      </c>
      <c r="BL309" s="19" t="s">
        <v>138</v>
      </c>
      <c r="BM309" s="183" t="s">
        <v>504</v>
      </c>
    </row>
    <row r="310" s="13" customFormat="1">
      <c r="A310" s="13"/>
      <c r="B310" s="190"/>
      <c r="C310" s="13"/>
      <c r="D310" s="191" t="s">
        <v>183</v>
      </c>
      <c r="E310" s="192" t="s">
        <v>1</v>
      </c>
      <c r="F310" s="193" t="s">
        <v>505</v>
      </c>
      <c r="G310" s="13"/>
      <c r="H310" s="194">
        <v>0.78800000000000003</v>
      </c>
      <c r="I310" s="195"/>
      <c r="J310" s="13"/>
      <c r="K310" s="13"/>
      <c r="L310" s="190"/>
      <c r="M310" s="196"/>
      <c r="N310" s="197"/>
      <c r="O310" s="197"/>
      <c r="P310" s="197"/>
      <c r="Q310" s="197"/>
      <c r="R310" s="197"/>
      <c r="S310" s="197"/>
      <c r="T310" s="19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2" t="s">
        <v>183</v>
      </c>
      <c r="AU310" s="192" t="s">
        <v>85</v>
      </c>
      <c r="AV310" s="13" t="s">
        <v>85</v>
      </c>
      <c r="AW310" s="13" t="s">
        <v>31</v>
      </c>
      <c r="AX310" s="13" t="s">
        <v>83</v>
      </c>
      <c r="AY310" s="192" t="s">
        <v>119</v>
      </c>
    </row>
    <row r="311" s="2" customFormat="1" ht="24.15" customHeight="1">
      <c r="A311" s="38"/>
      <c r="B311" s="171"/>
      <c r="C311" s="214" t="s">
        <v>506</v>
      </c>
      <c r="D311" s="214" t="s">
        <v>242</v>
      </c>
      <c r="E311" s="215" t="s">
        <v>507</v>
      </c>
      <c r="F311" s="216" t="s">
        <v>508</v>
      </c>
      <c r="G311" s="217" t="s">
        <v>189</v>
      </c>
      <c r="H311" s="218">
        <v>124.95</v>
      </c>
      <c r="I311" s="219"/>
      <c r="J311" s="220">
        <f>ROUND(I311*H311,2)</f>
        <v>0</v>
      </c>
      <c r="K311" s="216" t="s">
        <v>126</v>
      </c>
      <c r="L311" s="221"/>
      <c r="M311" s="222" t="s">
        <v>1</v>
      </c>
      <c r="N311" s="223" t="s">
        <v>40</v>
      </c>
      <c r="O311" s="77"/>
      <c r="P311" s="181">
        <f>O311*H311</f>
        <v>0</v>
      </c>
      <c r="Q311" s="181">
        <v>0.13100000000000001</v>
      </c>
      <c r="R311" s="181">
        <f>Q311*H311</f>
        <v>16.368449999999999</v>
      </c>
      <c r="S311" s="181">
        <v>0</v>
      </c>
      <c r="T311" s="18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83" t="s">
        <v>154</v>
      </c>
      <c r="AT311" s="183" t="s">
        <v>242</v>
      </c>
      <c r="AU311" s="183" t="s">
        <v>85</v>
      </c>
      <c r="AY311" s="19" t="s">
        <v>119</v>
      </c>
      <c r="BE311" s="184">
        <f>IF(N311="základní",J311,0)</f>
        <v>0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19" t="s">
        <v>83</v>
      </c>
      <c r="BK311" s="184">
        <f>ROUND(I311*H311,2)</f>
        <v>0</v>
      </c>
      <c r="BL311" s="19" t="s">
        <v>138</v>
      </c>
      <c r="BM311" s="183" t="s">
        <v>509</v>
      </c>
    </row>
    <row r="312" s="13" customFormat="1">
      <c r="A312" s="13"/>
      <c r="B312" s="190"/>
      <c r="C312" s="13"/>
      <c r="D312" s="191" t="s">
        <v>183</v>
      </c>
      <c r="E312" s="192" t="s">
        <v>1</v>
      </c>
      <c r="F312" s="193" t="s">
        <v>510</v>
      </c>
      <c r="G312" s="13"/>
      <c r="H312" s="194">
        <v>124.95</v>
      </c>
      <c r="I312" s="195"/>
      <c r="J312" s="13"/>
      <c r="K312" s="13"/>
      <c r="L312" s="190"/>
      <c r="M312" s="196"/>
      <c r="N312" s="197"/>
      <c r="O312" s="197"/>
      <c r="P312" s="197"/>
      <c r="Q312" s="197"/>
      <c r="R312" s="197"/>
      <c r="S312" s="197"/>
      <c r="T312" s="19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92" t="s">
        <v>183</v>
      </c>
      <c r="AU312" s="192" t="s">
        <v>85</v>
      </c>
      <c r="AV312" s="13" t="s">
        <v>85</v>
      </c>
      <c r="AW312" s="13" t="s">
        <v>31</v>
      </c>
      <c r="AX312" s="13" t="s">
        <v>83</v>
      </c>
      <c r="AY312" s="192" t="s">
        <v>119</v>
      </c>
    </row>
    <row r="313" s="2" customFormat="1" ht="24.15" customHeight="1">
      <c r="A313" s="38"/>
      <c r="B313" s="171"/>
      <c r="C313" s="214" t="s">
        <v>511</v>
      </c>
      <c r="D313" s="214" t="s">
        <v>242</v>
      </c>
      <c r="E313" s="215" t="s">
        <v>512</v>
      </c>
      <c r="F313" s="216" t="s">
        <v>513</v>
      </c>
      <c r="G313" s="217" t="s">
        <v>189</v>
      </c>
      <c r="H313" s="218">
        <v>3.8959999999999999</v>
      </c>
      <c r="I313" s="219"/>
      <c r="J313" s="220">
        <f>ROUND(I313*H313,2)</f>
        <v>0</v>
      </c>
      <c r="K313" s="216" t="s">
        <v>126</v>
      </c>
      <c r="L313" s="221"/>
      <c r="M313" s="222" t="s">
        <v>1</v>
      </c>
      <c r="N313" s="223" t="s">
        <v>40</v>
      </c>
      <c r="O313" s="77"/>
      <c r="P313" s="181">
        <f>O313*H313</f>
        <v>0</v>
      </c>
      <c r="Q313" s="181">
        <v>0.13100000000000001</v>
      </c>
      <c r="R313" s="181">
        <f>Q313*H313</f>
        <v>0.51037600000000005</v>
      </c>
      <c r="S313" s="181">
        <v>0</v>
      </c>
      <c r="T313" s="18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83" t="s">
        <v>154</v>
      </c>
      <c r="AT313" s="183" t="s">
        <v>242</v>
      </c>
      <c r="AU313" s="183" t="s">
        <v>85</v>
      </c>
      <c r="AY313" s="19" t="s">
        <v>119</v>
      </c>
      <c r="BE313" s="184">
        <f>IF(N313="základní",J313,0)</f>
        <v>0</v>
      </c>
      <c r="BF313" s="184">
        <f>IF(N313="snížená",J313,0)</f>
        <v>0</v>
      </c>
      <c r="BG313" s="184">
        <f>IF(N313="zákl. přenesená",J313,0)</f>
        <v>0</v>
      </c>
      <c r="BH313" s="184">
        <f>IF(N313="sníž. přenesená",J313,0)</f>
        <v>0</v>
      </c>
      <c r="BI313" s="184">
        <f>IF(N313="nulová",J313,0)</f>
        <v>0</v>
      </c>
      <c r="BJ313" s="19" t="s">
        <v>83</v>
      </c>
      <c r="BK313" s="184">
        <f>ROUND(I313*H313,2)</f>
        <v>0</v>
      </c>
      <c r="BL313" s="19" t="s">
        <v>138</v>
      </c>
      <c r="BM313" s="183" t="s">
        <v>514</v>
      </c>
    </row>
    <row r="314" s="13" customFormat="1">
      <c r="A314" s="13"/>
      <c r="B314" s="190"/>
      <c r="C314" s="13"/>
      <c r="D314" s="191" t="s">
        <v>183</v>
      </c>
      <c r="E314" s="192" t="s">
        <v>1</v>
      </c>
      <c r="F314" s="193" t="s">
        <v>515</v>
      </c>
      <c r="G314" s="13"/>
      <c r="H314" s="194">
        <v>3.8959999999999999</v>
      </c>
      <c r="I314" s="195"/>
      <c r="J314" s="13"/>
      <c r="K314" s="13"/>
      <c r="L314" s="190"/>
      <c r="M314" s="196"/>
      <c r="N314" s="197"/>
      <c r="O314" s="197"/>
      <c r="P314" s="197"/>
      <c r="Q314" s="197"/>
      <c r="R314" s="197"/>
      <c r="S314" s="197"/>
      <c r="T314" s="19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92" t="s">
        <v>183</v>
      </c>
      <c r="AU314" s="192" t="s">
        <v>85</v>
      </c>
      <c r="AV314" s="13" t="s">
        <v>85</v>
      </c>
      <c r="AW314" s="13" t="s">
        <v>31</v>
      </c>
      <c r="AX314" s="13" t="s">
        <v>83</v>
      </c>
      <c r="AY314" s="192" t="s">
        <v>119</v>
      </c>
    </row>
    <row r="315" s="2" customFormat="1" ht="24.15" customHeight="1">
      <c r="A315" s="38"/>
      <c r="B315" s="171"/>
      <c r="C315" s="214" t="s">
        <v>516</v>
      </c>
      <c r="D315" s="214" t="s">
        <v>242</v>
      </c>
      <c r="E315" s="215" t="s">
        <v>517</v>
      </c>
      <c r="F315" s="216" t="s">
        <v>518</v>
      </c>
      <c r="G315" s="217" t="s">
        <v>189</v>
      </c>
      <c r="H315" s="218">
        <v>5.9329999999999998</v>
      </c>
      <c r="I315" s="219"/>
      <c r="J315" s="220">
        <f>ROUND(I315*H315,2)</f>
        <v>0</v>
      </c>
      <c r="K315" s="216" t="s">
        <v>126</v>
      </c>
      <c r="L315" s="221"/>
      <c r="M315" s="222" t="s">
        <v>1</v>
      </c>
      <c r="N315" s="223" t="s">
        <v>40</v>
      </c>
      <c r="O315" s="77"/>
      <c r="P315" s="181">
        <f>O315*H315</f>
        <v>0</v>
      </c>
      <c r="Q315" s="181">
        <v>0.13100000000000001</v>
      </c>
      <c r="R315" s="181">
        <f>Q315*H315</f>
        <v>0.777223</v>
      </c>
      <c r="S315" s="181">
        <v>0</v>
      </c>
      <c r="T315" s="18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183" t="s">
        <v>154</v>
      </c>
      <c r="AT315" s="183" t="s">
        <v>242</v>
      </c>
      <c r="AU315" s="183" t="s">
        <v>85</v>
      </c>
      <c r="AY315" s="19" t="s">
        <v>119</v>
      </c>
      <c r="BE315" s="184">
        <f>IF(N315="základní",J315,0)</f>
        <v>0</v>
      </c>
      <c r="BF315" s="184">
        <f>IF(N315="snížená",J315,0)</f>
        <v>0</v>
      </c>
      <c r="BG315" s="184">
        <f>IF(N315="zákl. přenesená",J315,0)</f>
        <v>0</v>
      </c>
      <c r="BH315" s="184">
        <f>IF(N315="sníž. přenesená",J315,0)</f>
        <v>0</v>
      </c>
      <c r="BI315" s="184">
        <f>IF(N315="nulová",J315,0)</f>
        <v>0</v>
      </c>
      <c r="BJ315" s="19" t="s">
        <v>83</v>
      </c>
      <c r="BK315" s="184">
        <f>ROUND(I315*H315,2)</f>
        <v>0</v>
      </c>
      <c r="BL315" s="19" t="s">
        <v>138</v>
      </c>
      <c r="BM315" s="183" t="s">
        <v>519</v>
      </c>
    </row>
    <row r="316" s="13" customFormat="1">
      <c r="A316" s="13"/>
      <c r="B316" s="190"/>
      <c r="C316" s="13"/>
      <c r="D316" s="191" t="s">
        <v>183</v>
      </c>
      <c r="E316" s="192" t="s">
        <v>1</v>
      </c>
      <c r="F316" s="193" t="s">
        <v>520</v>
      </c>
      <c r="G316" s="13"/>
      <c r="H316" s="194">
        <v>5.9329999999999998</v>
      </c>
      <c r="I316" s="195"/>
      <c r="J316" s="13"/>
      <c r="K316" s="13"/>
      <c r="L316" s="190"/>
      <c r="M316" s="196"/>
      <c r="N316" s="197"/>
      <c r="O316" s="197"/>
      <c r="P316" s="197"/>
      <c r="Q316" s="197"/>
      <c r="R316" s="197"/>
      <c r="S316" s="197"/>
      <c r="T316" s="19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2" t="s">
        <v>183</v>
      </c>
      <c r="AU316" s="192" t="s">
        <v>85</v>
      </c>
      <c r="AV316" s="13" t="s">
        <v>85</v>
      </c>
      <c r="AW316" s="13" t="s">
        <v>31</v>
      </c>
      <c r="AX316" s="13" t="s">
        <v>83</v>
      </c>
      <c r="AY316" s="192" t="s">
        <v>119</v>
      </c>
    </row>
    <row r="317" s="2" customFormat="1" ht="21.75" customHeight="1">
      <c r="A317" s="38"/>
      <c r="B317" s="171"/>
      <c r="C317" s="172" t="s">
        <v>521</v>
      </c>
      <c r="D317" s="172" t="s">
        <v>122</v>
      </c>
      <c r="E317" s="173" t="s">
        <v>522</v>
      </c>
      <c r="F317" s="174" t="s">
        <v>523</v>
      </c>
      <c r="G317" s="175" t="s">
        <v>225</v>
      </c>
      <c r="H317" s="176">
        <v>67.799999999999997</v>
      </c>
      <c r="I317" s="177"/>
      <c r="J317" s="178">
        <f>ROUND(I317*H317,2)</f>
        <v>0</v>
      </c>
      <c r="K317" s="174" t="s">
        <v>1</v>
      </c>
      <c r="L317" s="39"/>
      <c r="M317" s="179" t="s">
        <v>1</v>
      </c>
      <c r="N317" s="180" t="s">
        <v>40</v>
      </c>
      <c r="O317" s="77"/>
      <c r="P317" s="181">
        <f>O317*H317</f>
        <v>0</v>
      </c>
      <c r="Q317" s="181">
        <v>0</v>
      </c>
      <c r="R317" s="181">
        <f>Q317*H317</f>
        <v>0</v>
      </c>
      <c r="S317" s="181">
        <v>0</v>
      </c>
      <c r="T317" s="18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183" t="s">
        <v>138</v>
      </c>
      <c r="AT317" s="183" t="s">
        <v>122</v>
      </c>
      <c r="AU317" s="183" t="s">
        <v>85</v>
      </c>
      <c r="AY317" s="19" t="s">
        <v>119</v>
      </c>
      <c r="BE317" s="184">
        <f>IF(N317="základní",J317,0)</f>
        <v>0</v>
      </c>
      <c r="BF317" s="184">
        <f>IF(N317="snížená",J317,0)</f>
        <v>0</v>
      </c>
      <c r="BG317" s="184">
        <f>IF(N317="zákl. přenesená",J317,0)</f>
        <v>0</v>
      </c>
      <c r="BH317" s="184">
        <f>IF(N317="sníž. přenesená",J317,0)</f>
        <v>0</v>
      </c>
      <c r="BI317" s="184">
        <f>IF(N317="nulová",J317,0)</f>
        <v>0</v>
      </c>
      <c r="BJ317" s="19" t="s">
        <v>83</v>
      </c>
      <c r="BK317" s="184">
        <f>ROUND(I317*H317,2)</f>
        <v>0</v>
      </c>
      <c r="BL317" s="19" t="s">
        <v>138</v>
      </c>
      <c r="BM317" s="183" t="s">
        <v>524</v>
      </c>
    </row>
    <row r="318" s="13" customFormat="1">
      <c r="A318" s="13"/>
      <c r="B318" s="190"/>
      <c r="C318" s="13"/>
      <c r="D318" s="191" t="s">
        <v>183</v>
      </c>
      <c r="E318" s="192" t="s">
        <v>1</v>
      </c>
      <c r="F318" s="193" t="s">
        <v>525</v>
      </c>
      <c r="G318" s="13"/>
      <c r="H318" s="194">
        <v>15</v>
      </c>
      <c r="I318" s="195"/>
      <c r="J318" s="13"/>
      <c r="K318" s="13"/>
      <c r="L318" s="190"/>
      <c r="M318" s="196"/>
      <c r="N318" s="197"/>
      <c r="O318" s="197"/>
      <c r="P318" s="197"/>
      <c r="Q318" s="197"/>
      <c r="R318" s="197"/>
      <c r="S318" s="197"/>
      <c r="T318" s="19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92" t="s">
        <v>183</v>
      </c>
      <c r="AU318" s="192" t="s">
        <v>85</v>
      </c>
      <c r="AV318" s="13" t="s">
        <v>85</v>
      </c>
      <c r="AW318" s="13" t="s">
        <v>31</v>
      </c>
      <c r="AX318" s="13" t="s">
        <v>75</v>
      </c>
      <c r="AY318" s="192" t="s">
        <v>119</v>
      </c>
    </row>
    <row r="319" s="13" customFormat="1">
      <c r="A319" s="13"/>
      <c r="B319" s="190"/>
      <c r="C319" s="13"/>
      <c r="D319" s="191" t="s">
        <v>183</v>
      </c>
      <c r="E319" s="192" t="s">
        <v>1</v>
      </c>
      <c r="F319" s="193" t="s">
        <v>526</v>
      </c>
      <c r="G319" s="13"/>
      <c r="H319" s="194">
        <v>7</v>
      </c>
      <c r="I319" s="195"/>
      <c r="J319" s="13"/>
      <c r="K319" s="13"/>
      <c r="L319" s="190"/>
      <c r="M319" s="196"/>
      <c r="N319" s="197"/>
      <c r="O319" s="197"/>
      <c r="P319" s="197"/>
      <c r="Q319" s="197"/>
      <c r="R319" s="197"/>
      <c r="S319" s="197"/>
      <c r="T319" s="19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2" t="s">
        <v>183</v>
      </c>
      <c r="AU319" s="192" t="s">
        <v>85</v>
      </c>
      <c r="AV319" s="13" t="s">
        <v>85</v>
      </c>
      <c r="AW319" s="13" t="s">
        <v>31</v>
      </c>
      <c r="AX319" s="13" t="s">
        <v>75</v>
      </c>
      <c r="AY319" s="192" t="s">
        <v>119</v>
      </c>
    </row>
    <row r="320" s="13" customFormat="1">
      <c r="A320" s="13"/>
      <c r="B320" s="190"/>
      <c r="C320" s="13"/>
      <c r="D320" s="191" t="s">
        <v>183</v>
      </c>
      <c r="E320" s="192" t="s">
        <v>1</v>
      </c>
      <c r="F320" s="193" t="s">
        <v>527</v>
      </c>
      <c r="G320" s="13"/>
      <c r="H320" s="194">
        <v>45.799999999999997</v>
      </c>
      <c r="I320" s="195"/>
      <c r="J320" s="13"/>
      <c r="K320" s="13"/>
      <c r="L320" s="190"/>
      <c r="M320" s="196"/>
      <c r="N320" s="197"/>
      <c r="O320" s="197"/>
      <c r="P320" s="197"/>
      <c r="Q320" s="197"/>
      <c r="R320" s="197"/>
      <c r="S320" s="197"/>
      <c r="T320" s="19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92" t="s">
        <v>183</v>
      </c>
      <c r="AU320" s="192" t="s">
        <v>85</v>
      </c>
      <c r="AV320" s="13" t="s">
        <v>85</v>
      </c>
      <c r="AW320" s="13" t="s">
        <v>31</v>
      </c>
      <c r="AX320" s="13" t="s">
        <v>75</v>
      </c>
      <c r="AY320" s="192" t="s">
        <v>119</v>
      </c>
    </row>
    <row r="321" s="15" customFormat="1">
      <c r="A321" s="15"/>
      <c r="B321" s="206"/>
      <c r="C321" s="15"/>
      <c r="D321" s="191" t="s">
        <v>183</v>
      </c>
      <c r="E321" s="207" t="s">
        <v>1</v>
      </c>
      <c r="F321" s="208" t="s">
        <v>213</v>
      </c>
      <c r="G321" s="15"/>
      <c r="H321" s="209">
        <v>67.799999999999997</v>
      </c>
      <c r="I321" s="210"/>
      <c r="J321" s="15"/>
      <c r="K321" s="15"/>
      <c r="L321" s="206"/>
      <c r="M321" s="211"/>
      <c r="N321" s="212"/>
      <c r="O321" s="212"/>
      <c r="P321" s="212"/>
      <c r="Q321" s="212"/>
      <c r="R321" s="212"/>
      <c r="S321" s="212"/>
      <c r="T321" s="21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07" t="s">
        <v>183</v>
      </c>
      <c r="AU321" s="207" t="s">
        <v>85</v>
      </c>
      <c r="AV321" s="15" t="s">
        <v>138</v>
      </c>
      <c r="AW321" s="15" t="s">
        <v>31</v>
      </c>
      <c r="AX321" s="15" t="s">
        <v>83</v>
      </c>
      <c r="AY321" s="207" t="s">
        <v>119</v>
      </c>
    </row>
    <row r="322" s="12" customFormat="1" ht="22.8" customHeight="1">
      <c r="A322" s="12"/>
      <c r="B322" s="158"/>
      <c r="C322" s="12"/>
      <c r="D322" s="159" t="s">
        <v>74</v>
      </c>
      <c r="E322" s="169" t="s">
        <v>144</v>
      </c>
      <c r="F322" s="169" t="s">
        <v>528</v>
      </c>
      <c r="G322" s="12"/>
      <c r="H322" s="12"/>
      <c r="I322" s="161"/>
      <c r="J322" s="170">
        <f>BK322</f>
        <v>0</v>
      </c>
      <c r="K322" s="12"/>
      <c r="L322" s="158"/>
      <c r="M322" s="163"/>
      <c r="N322" s="164"/>
      <c r="O322" s="164"/>
      <c r="P322" s="165">
        <v>0</v>
      </c>
      <c r="Q322" s="164"/>
      <c r="R322" s="165">
        <v>0</v>
      </c>
      <c r="S322" s="164"/>
      <c r="T322" s="166"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59" t="s">
        <v>83</v>
      </c>
      <c r="AT322" s="167" t="s">
        <v>74</v>
      </c>
      <c r="AU322" s="167" t="s">
        <v>83</v>
      </c>
      <c r="AY322" s="159" t="s">
        <v>119</v>
      </c>
      <c r="BK322" s="168">
        <v>0</v>
      </c>
    </row>
    <row r="323" s="12" customFormat="1" ht="22.8" customHeight="1">
      <c r="A323" s="12"/>
      <c r="B323" s="158"/>
      <c r="C323" s="12"/>
      <c r="D323" s="159" t="s">
        <v>74</v>
      </c>
      <c r="E323" s="169" t="s">
        <v>154</v>
      </c>
      <c r="F323" s="169" t="s">
        <v>529</v>
      </c>
      <c r="G323" s="12"/>
      <c r="H323" s="12"/>
      <c r="I323" s="161"/>
      <c r="J323" s="170">
        <f>BK323</f>
        <v>0</v>
      </c>
      <c r="K323" s="12"/>
      <c r="L323" s="158"/>
      <c r="M323" s="163"/>
      <c r="N323" s="164"/>
      <c r="O323" s="164"/>
      <c r="P323" s="165">
        <f>SUM(P324:P344)</f>
        <v>0</v>
      </c>
      <c r="Q323" s="164"/>
      <c r="R323" s="165">
        <f>SUM(R324:R344)</f>
        <v>4.6898030000000004</v>
      </c>
      <c r="S323" s="164"/>
      <c r="T323" s="166">
        <f>SUM(T324:T344)</f>
        <v>2.4500000000000002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59" t="s">
        <v>83</v>
      </c>
      <c r="AT323" s="167" t="s">
        <v>74</v>
      </c>
      <c r="AU323" s="167" t="s">
        <v>83</v>
      </c>
      <c r="AY323" s="159" t="s">
        <v>119</v>
      </c>
      <c r="BK323" s="168">
        <f>SUM(BK324:BK344)</f>
        <v>0</v>
      </c>
    </row>
    <row r="324" s="2" customFormat="1" ht="16.5" customHeight="1">
      <c r="A324" s="38"/>
      <c r="B324" s="171"/>
      <c r="C324" s="172" t="s">
        <v>530</v>
      </c>
      <c r="D324" s="172" t="s">
        <v>122</v>
      </c>
      <c r="E324" s="173" t="s">
        <v>531</v>
      </c>
      <c r="F324" s="174" t="s">
        <v>532</v>
      </c>
      <c r="G324" s="175" t="s">
        <v>225</v>
      </c>
      <c r="H324" s="176">
        <v>10</v>
      </c>
      <c r="I324" s="177"/>
      <c r="J324" s="178">
        <f>ROUND(I324*H324,2)</f>
        <v>0</v>
      </c>
      <c r="K324" s="174" t="s">
        <v>126</v>
      </c>
      <c r="L324" s="39"/>
      <c r="M324" s="179" t="s">
        <v>1</v>
      </c>
      <c r="N324" s="180" t="s">
        <v>40</v>
      </c>
      <c r="O324" s="77"/>
      <c r="P324" s="181">
        <f>O324*H324</f>
        <v>0</v>
      </c>
      <c r="Q324" s="181">
        <v>1.0000000000000001E-05</v>
      </c>
      <c r="R324" s="181">
        <f>Q324*H324</f>
        <v>0.00010000000000000001</v>
      </c>
      <c r="S324" s="181">
        <v>0</v>
      </c>
      <c r="T324" s="18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183" t="s">
        <v>138</v>
      </c>
      <c r="AT324" s="183" t="s">
        <v>122</v>
      </c>
      <c r="AU324" s="183" t="s">
        <v>85</v>
      </c>
      <c r="AY324" s="19" t="s">
        <v>119</v>
      </c>
      <c r="BE324" s="184">
        <f>IF(N324="základní",J324,0)</f>
        <v>0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19" t="s">
        <v>83</v>
      </c>
      <c r="BK324" s="184">
        <f>ROUND(I324*H324,2)</f>
        <v>0</v>
      </c>
      <c r="BL324" s="19" t="s">
        <v>138</v>
      </c>
      <c r="BM324" s="183" t="s">
        <v>533</v>
      </c>
    </row>
    <row r="325" s="13" customFormat="1">
      <c r="A325" s="13"/>
      <c r="B325" s="190"/>
      <c r="C325" s="13"/>
      <c r="D325" s="191" t="s">
        <v>183</v>
      </c>
      <c r="E325" s="192" t="s">
        <v>1</v>
      </c>
      <c r="F325" s="193" t="s">
        <v>534</v>
      </c>
      <c r="G325" s="13"/>
      <c r="H325" s="194">
        <v>10</v>
      </c>
      <c r="I325" s="195"/>
      <c r="J325" s="13"/>
      <c r="K325" s="13"/>
      <c r="L325" s="190"/>
      <c r="M325" s="196"/>
      <c r="N325" s="197"/>
      <c r="O325" s="197"/>
      <c r="P325" s="197"/>
      <c r="Q325" s="197"/>
      <c r="R325" s="197"/>
      <c r="S325" s="197"/>
      <c r="T325" s="19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2" t="s">
        <v>183</v>
      </c>
      <c r="AU325" s="192" t="s">
        <v>85</v>
      </c>
      <c r="AV325" s="13" t="s">
        <v>85</v>
      </c>
      <c r="AW325" s="13" t="s">
        <v>31</v>
      </c>
      <c r="AX325" s="13" t="s">
        <v>83</v>
      </c>
      <c r="AY325" s="192" t="s">
        <v>119</v>
      </c>
    </row>
    <row r="326" s="2" customFormat="1" ht="16.5" customHeight="1">
      <c r="A326" s="38"/>
      <c r="B326" s="171"/>
      <c r="C326" s="214" t="s">
        <v>535</v>
      </c>
      <c r="D326" s="214" t="s">
        <v>242</v>
      </c>
      <c r="E326" s="215" t="s">
        <v>536</v>
      </c>
      <c r="F326" s="216" t="s">
        <v>537</v>
      </c>
      <c r="G326" s="217" t="s">
        <v>225</v>
      </c>
      <c r="H326" s="218">
        <v>10.5</v>
      </c>
      <c r="I326" s="219"/>
      <c r="J326" s="220">
        <f>ROUND(I326*H326,2)</f>
        <v>0</v>
      </c>
      <c r="K326" s="216" t="s">
        <v>126</v>
      </c>
      <c r="L326" s="221"/>
      <c r="M326" s="222" t="s">
        <v>1</v>
      </c>
      <c r="N326" s="223" t="s">
        <v>40</v>
      </c>
      <c r="O326" s="77"/>
      <c r="P326" s="181">
        <f>O326*H326</f>
        <v>0</v>
      </c>
      <c r="Q326" s="181">
        <v>0.0030000000000000001</v>
      </c>
      <c r="R326" s="181">
        <f>Q326*H326</f>
        <v>0.0315</v>
      </c>
      <c r="S326" s="181">
        <v>0</v>
      </c>
      <c r="T326" s="18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83" t="s">
        <v>154</v>
      </c>
      <c r="AT326" s="183" t="s">
        <v>242</v>
      </c>
      <c r="AU326" s="183" t="s">
        <v>85</v>
      </c>
      <c r="AY326" s="19" t="s">
        <v>119</v>
      </c>
      <c r="BE326" s="184">
        <f>IF(N326="základní",J326,0)</f>
        <v>0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19" t="s">
        <v>83</v>
      </c>
      <c r="BK326" s="184">
        <f>ROUND(I326*H326,2)</f>
        <v>0</v>
      </c>
      <c r="BL326" s="19" t="s">
        <v>138</v>
      </c>
      <c r="BM326" s="183" t="s">
        <v>538</v>
      </c>
    </row>
    <row r="327" s="13" customFormat="1">
      <c r="A327" s="13"/>
      <c r="B327" s="190"/>
      <c r="C327" s="13"/>
      <c r="D327" s="191" t="s">
        <v>183</v>
      </c>
      <c r="E327" s="192" t="s">
        <v>1</v>
      </c>
      <c r="F327" s="193" t="s">
        <v>539</v>
      </c>
      <c r="G327" s="13"/>
      <c r="H327" s="194">
        <v>10.5</v>
      </c>
      <c r="I327" s="195"/>
      <c r="J327" s="13"/>
      <c r="K327" s="13"/>
      <c r="L327" s="190"/>
      <c r="M327" s="196"/>
      <c r="N327" s="197"/>
      <c r="O327" s="197"/>
      <c r="P327" s="197"/>
      <c r="Q327" s="197"/>
      <c r="R327" s="197"/>
      <c r="S327" s="197"/>
      <c r="T327" s="19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192" t="s">
        <v>183</v>
      </c>
      <c r="AU327" s="192" t="s">
        <v>85</v>
      </c>
      <c r="AV327" s="13" t="s">
        <v>85</v>
      </c>
      <c r="AW327" s="13" t="s">
        <v>31</v>
      </c>
      <c r="AX327" s="13" t="s">
        <v>83</v>
      </c>
      <c r="AY327" s="192" t="s">
        <v>119</v>
      </c>
    </row>
    <row r="328" s="2" customFormat="1" ht="24.15" customHeight="1">
      <c r="A328" s="38"/>
      <c r="B328" s="171"/>
      <c r="C328" s="172" t="s">
        <v>540</v>
      </c>
      <c r="D328" s="172" t="s">
        <v>122</v>
      </c>
      <c r="E328" s="173" t="s">
        <v>541</v>
      </c>
      <c r="F328" s="174" t="s">
        <v>542</v>
      </c>
      <c r="G328" s="175" t="s">
        <v>225</v>
      </c>
      <c r="H328" s="176">
        <v>4.5999999999999996</v>
      </c>
      <c r="I328" s="177"/>
      <c r="J328" s="178">
        <f>ROUND(I328*H328,2)</f>
        <v>0</v>
      </c>
      <c r="K328" s="174" t="s">
        <v>126</v>
      </c>
      <c r="L328" s="39"/>
      <c r="M328" s="179" t="s">
        <v>1</v>
      </c>
      <c r="N328" s="180" t="s">
        <v>40</v>
      </c>
      <c r="O328" s="77"/>
      <c r="P328" s="181">
        <f>O328*H328</f>
        <v>0</v>
      </c>
      <c r="Q328" s="181">
        <v>1.0000000000000001E-05</v>
      </c>
      <c r="R328" s="181">
        <f>Q328*H328</f>
        <v>4.6E-05</v>
      </c>
      <c r="S328" s="181">
        <v>0</v>
      </c>
      <c r="T328" s="18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183" t="s">
        <v>138</v>
      </c>
      <c r="AT328" s="183" t="s">
        <v>122</v>
      </c>
      <c r="AU328" s="183" t="s">
        <v>85</v>
      </c>
      <c r="AY328" s="19" t="s">
        <v>119</v>
      </c>
      <c r="BE328" s="184">
        <f>IF(N328="základní",J328,0)</f>
        <v>0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19" t="s">
        <v>83</v>
      </c>
      <c r="BK328" s="184">
        <f>ROUND(I328*H328,2)</f>
        <v>0</v>
      </c>
      <c r="BL328" s="19" t="s">
        <v>138</v>
      </c>
      <c r="BM328" s="183" t="s">
        <v>543</v>
      </c>
    </row>
    <row r="329" s="13" customFormat="1">
      <c r="A329" s="13"/>
      <c r="B329" s="190"/>
      <c r="C329" s="13"/>
      <c r="D329" s="191" t="s">
        <v>183</v>
      </c>
      <c r="E329" s="192" t="s">
        <v>1</v>
      </c>
      <c r="F329" s="193" t="s">
        <v>544</v>
      </c>
      <c r="G329" s="13"/>
      <c r="H329" s="194">
        <v>4.5999999999999996</v>
      </c>
      <c r="I329" s="195"/>
      <c r="J329" s="13"/>
      <c r="K329" s="13"/>
      <c r="L329" s="190"/>
      <c r="M329" s="196"/>
      <c r="N329" s="197"/>
      <c r="O329" s="197"/>
      <c r="P329" s="197"/>
      <c r="Q329" s="197"/>
      <c r="R329" s="197"/>
      <c r="S329" s="197"/>
      <c r="T329" s="19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2" t="s">
        <v>183</v>
      </c>
      <c r="AU329" s="192" t="s">
        <v>85</v>
      </c>
      <c r="AV329" s="13" t="s">
        <v>85</v>
      </c>
      <c r="AW329" s="13" t="s">
        <v>31</v>
      </c>
      <c r="AX329" s="13" t="s">
        <v>83</v>
      </c>
      <c r="AY329" s="192" t="s">
        <v>119</v>
      </c>
    </row>
    <row r="330" s="2" customFormat="1" ht="24.15" customHeight="1">
      <c r="A330" s="38"/>
      <c r="B330" s="171"/>
      <c r="C330" s="214" t="s">
        <v>545</v>
      </c>
      <c r="D330" s="214" t="s">
        <v>242</v>
      </c>
      <c r="E330" s="215" t="s">
        <v>546</v>
      </c>
      <c r="F330" s="216" t="s">
        <v>547</v>
      </c>
      <c r="G330" s="217" t="s">
        <v>225</v>
      </c>
      <c r="H330" s="218">
        <v>4.8300000000000001</v>
      </c>
      <c r="I330" s="219"/>
      <c r="J330" s="220">
        <f>ROUND(I330*H330,2)</f>
        <v>0</v>
      </c>
      <c r="K330" s="216" t="s">
        <v>126</v>
      </c>
      <c r="L330" s="221"/>
      <c r="M330" s="222" t="s">
        <v>1</v>
      </c>
      <c r="N330" s="223" t="s">
        <v>40</v>
      </c>
      <c r="O330" s="77"/>
      <c r="P330" s="181">
        <f>O330*H330</f>
        <v>0</v>
      </c>
      <c r="Q330" s="181">
        <v>0.0038999999999999998</v>
      </c>
      <c r="R330" s="181">
        <f>Q330*H330</f>
        <v>0.018837</v>
      </c>
      <c r="S330" s="181">
        <v>0</v>
      </c>
      <c r="T330" s="18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183" t="s">
        <v>154</v>
      </c>
      <c r="AT330" s="183" t="s">
        <v>242</v>
      </c>
      <c r="AU330" s="183" t="s">
        <v>85</v>
      </c>
      <c r="AY330" s="19" t="s">
        <v>119</v>
      </c>
      <c r="BE330" s="184">
        <f>IF(N330="základní",J330,0)</f>
        <v>0</v>
      </c>
      <c r="BF330" s="184">
        <f>IF(N330="snížená",J330,0)</f>
        <v>0</v>
      </c>
      <c r="BG330" s="184">
        <f>IF(N330="zákl. přenesená",J330,0)</f>
        <v>0</v>
      </c>
      <c r="BH330" s="184">
        <f>IF(N330="sníž. přenesená",J330,0)</f>
        <v>0</v>
      </c>
      <c r="BI330" s="184">
        <f>IF(N330="nulová",J330,0)</f>
        <v>0</v>
      </c>
      <c r="BJ330" s="19" t="s">
        <v>83</v>
      </c>
      <c r="BK330" s="184">
        <f>ROUND(I330*H330,2)</f>
        <v>0</v>
      </c>
      <c r="BL330" s="19" t="s">
        <v>138</v>
      </c>
      <c r="BM330" s="183" t="s">
        <v>548</v>
      </c>
    </row>
    <row r="331" s="13" customFormat="1">
      <c r="A331" s="13"/>
      <c r="B331" s="190"/>
      <c r="C331" s="13"/>
      <c r="D331" s="191" t="s">
        <v>183</v>
      </c>
      <c r="E331" s="192" t="s">
        <v>1</v>
      </c>
      <c r="F331" s="193" t="s">
        <v>549</v>
      </c>
      <c r="G331" s="13"/>
      <c r="H331" s="194">
        <v>4.8300000000000001</v>
      </c>
      <c r="I331" s="195"/>
      <c r="J331" s="13"/>
      <c r="K331" s="13"/>
      <c r="L331" s="190"/>
      <c r="M331" s="196"/>
      <c r="N331" s="197"/>
      <c r="O331" s="197"/>
      <c r="P331" s="197"/>
      <c r="Q331" s="197"/>
      <c r="R331" s="197"/>
      <c r="S331" s="197"/>
      <c r="T331" s="19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2" t="s">
        <v>183</v>
      </c>
      <c r="AU331" s="192" t="s">
        <v>85</v>
      </c>
      <c r="AV331" s="13" t="s">
        <v>85</v>
      </c>
      <c r="AW331" s="13" t="s">
        <v>31</v>
      </c>
      <c r="AX331" s="13" t="s">
        <v>83</v>
      </c>
      <c r="AY331" s="192" t="s">
        <v>119</v>
      </c>
    </row>
    <row r="332" s="2" customFormat="1" ht="16.5" customHeight="1">
      <c r="A332" s="38"/>
      <c r="B332" s="171"/>
      <c r="C332" s="172" t="s">
        <v>550</v>
      </c>
      <c r="D332" s="172" t="s">
        <v>122</v>
      </c>
      <c r="E332" s="173" t="s">
        <v>551</v>
      </c>
      <c r="F332" s="174" t="s">
        <v>552</v>
      </c>
      <c r="G332" s="175" t="s">
        <v>245</v>
      </c>
      <c r="H332" s="176">
        <v>1</v>
      </c>
      <c r="I332" s="177"/>
      <c r="J332" s="178">
        <f>ROUND(I332*H332,2)</f>
        <v>0</v>
      </c>
      <c r="K332" s="174" t="s">
        <v>126</v>
      </c>
      <c r="L332" s="39"/>
      <c r="M332" s="179" t="s">
        <v>1</v>
      </c>
      <c r="N332" s="180" t="s">
        <v>40</v>
      </c>
      <c r="O332" s="77"/>
      <c r="P332" s="181">
        <f>O332*H332</f>
        <v>0</v>
      </c>
      <c r="Q332" s="181">
        <v>0.12422</v>
      </c>
      <c r="R332" s="181">
        <f>Q332*H332</f>
        <v>0.12422</v>
      </c>
      <c r="S332" s="181">
        <v>0</v>
      </c>
      <c r="T332" s="18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183" t="s">
        <v>138</v>
      </c>
      <c r="AT332" s="183" t="s">
        <v>122</v>
      </c>
      <c r="AU332" s="183" t="s">
        <v>85</v>
      </c>
      <c r="AY332" s="19" t="s">
        <v>119</v>
      </c>
      <c r="BE332" s="184">
        <f>IF(N332="základní",J332,0)</f>
        <v>0</v>
      </c>
      <c r="BF332" s="184">
        <f>IF(N332="snížená",J332,0)</f>
        <v>0</v>
      </c>
      <c r="BG332" s="184">
        <f>IF(N332="zákl. přenesená",J332,0)</f>
        <v>0</v>
      </c>
      <c r="BH332" s="184">
        <f>IF(N332="sníž. přenesená",J332,0)</f>
        <v>0</v>
      </c>
      <c r="BI332" s="184">
        <f>IF(N332="nulová",J332,0)</f>
        <v>0</v>
      </c>
      <c r="BJ332" s="19" t="s">
        <v>83</v>
      </c>
      <c r="BK332" s="184">
        <f>ROUND(I332*H332,2)</f>
        <v>0</v>
      </c>
      <c r="BL332" s="19" t="s">
        <v>138</v>
      </c>
      <c r="BM332" s="183" t="s">
        <v>553</v>
      </c>
    </row>
    <row r="333" s="2" customFormat="1" ht="37.8" customHeight="1">
      <c r="A333" s="38"/>
      <c r="B333" s="171"/>
      <c r="C333" s="214" t="s">
        <v>554</v>
      </c>
      <c r="D333" s="214" t="s">
        <v>242</v>
      </c>
      <c r="E333" s="215" t="s">
        <v>555</v>
      </c>
      <c r="F333" s="216" t="s">
        <v>556</v>
      </c>
      <c r="G333" s="217" t="s">
        <v>245</v>
      </c>
      <c r="H333" s="218">
        <v>1</v>
      </c>
      <c r="I333" s="219"/>
      <c r="J333" s="220">
        <f>ROUND(I333*H333,2)</f>
        <v>0</v>
      </c>
      <c r="K333" s="216" t="s">
        <v>126</v>
      </c>
      <c r="L333" s="221"/>
      <c r="M333" s="222" t="s">
        <v>1</v>
      </c>
      <c r="N333" s="223" t="s">
        <v>40</v>
      </c>
      <c r="O333" s="77"/>
      <c r="P333" s="181">
        <f>O333*H333</f>
        <v>0</v>
      </c>
      <c r="Q333" s="181">
        <v>0.0037000000000000002</v>
      </c>
      <c r="R333" s="181">
        <f>Q333*H333</f>
        <v>0.0037000000000000002</v>
      </c>
      <c r="S333" s="181">
        <v>0</v>
      </c>
      <c r="T333" s="18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83" t="s">
        <v>154</v>
      </c>
      <c r="AT333" s="183" t="s">
        <v>242</v>
      </c>
      <c r="AU333" s="183" t="s">
        <v>85</v>
      </c>
      <c r="AY333" s="19" t="s">
        <v>119</v>
      </c>
      <c r="BE333" s="184">
        <f>IF(N333="základní",J333,0)</f>
        <v>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19" t="s">
        <v>83</v>
      </c>
      <c r="BK333" s="184">
        <f>ROUND(I333*H333,2)</f>
        <v>0</v>
      </c>
      <c r="BL333" s="19" t="s">
        <v>138</v>
      </c>
      <c r="BM333" s="183" t="s">
        <v>557</v>
      </c>
    </row>
    <row r="334" s="2" customFormat="1" ht="24.15" customHeight="1">
      <c r="A334" s="38"/>
      <c r="B334" s="171"/>
      <c r="C334" s="172" t="s">
        <v>558</v>
      </c>
      <c r="D334" s="172" t="s">
        <v>122</v>
      </c>
      <c r="E334" s="173" t="s">
        <v>559</v>
      </c>
      <c r="F334" s="174" t="s">
        <v>560</v>
      </c>
      <c r="G334" s="175" t="s">
        <v>245</v>
      </c>
      <c r="H334" s="176">
        <v>5</v>
      </c>
      <c r="I334" s="177"/>
      <c r="J334" s="178">
        <f>ROUND(I334*H334,2)</f>
        <v>0</v>
      </c>
      <c r="K334" s="174" t="s">
        <v>126</v>
      </c>
      <c r="L334" s="39"/>
      <c r="M334" s="179" t="s">
        <v>1</v>
      </c>
      <c r="N334" s="180" t="s">
        <v>40</v>
      </c>
      <c r="O334" s="77"/>
      <c r="P334" s="181">
        <f>O334*H334</f>
        <v>0</v>
      </c>
      <c r="Q334" s="181">
        <v>0.12526000000000001</v>
      </c>
      <c r="R334" s="181">
        <f>Q334*H334</f>
        <v>0.62630000000000008</v>
      </c>
      <c r="S334" s="181">
        <v>0</v>
      </c>
      <c r="T334" s="18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83" t="s">
        <v>138</v>
      </c>
      <c r="AT334" s="183" t="s">
        <v>122</v>
      </c>
      <c r="AU334" s="183" t="s">
        <v>85</v>
      </c>
      <c r="AY334" s="19" t="s">
        <v>119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9" t="s">
        <v>83</v>
      </c>
      <c r="BK334" s="184">
        <f>ROUND(I334*H334,2)</f>
        <v>0</v>
      </c>
      <c r="BL334" s="19" t="s">
        <v>138</v>
      </c>
      <c r="BM334" s="183" t="s">
        <v>561</v>
      </c>
    </row>
    <row r="335" s="13" customFormat="1">
      <c r="A335" s="13"/>
      <c r="B335" s="190"/>
      <c r="C335" s="13"/>
      <c r="D335" s="191" t="s">
        <v>183</v>
      </c>
      <c r="E335" s="192" t="s">
        <v>1</v>
      </c>
      <c r="F335" s="193" t="s">
        <v>562</v>
      </c>
      <c r="G335" s="13"/>
      <c r="H335" s="194">
        <v>5</v>
      </c>
      <c r="I335" s="195"/>
      <c r="J335" s="13"/>
      <c r="K335" s="13"/>
      <c r="L335" s="190"/>
      <c r="M335" s="196"/>
      <c r="N335" s="197"/>
      <c r="O335" s="197"/>
      <c r="P335" s="197"/>
      <c r="Q335" s="197"/>
      <c r="R335" s="197"/>
      <c r="S335" s="197"/>
      <c r="T335" s="19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2" t="s">
        <v>183</v>
      </c>
      <c r="AU335" s="192" t="s">
        <v>85</v>
      </c>
      <c r="AV335" s="13" t="s">
        <v>85</v>
      </c>
      <c r="AW335" s="13" t="s">
        <v>31</v>
      </c>
      <c r="AX335" s="13" t="s">
        <v>83</v>
      </c>
      <c r="AY335" s="192" t="s">
        <v>119</v>
      </c>
    </row>
    <row r="336" s="2" customFormat="1" ht="16.5" customHeight="1">
      <c r="A336" s="38"/>
      <c r="B336" s="171"/>
      <c r="C336" s="214" t="s">
        <v>563</v>
      </c>
      <c r="D336" s="214" t="s">
        <v>242</v>
      </c>
      <c r="E336" s="215" t="s">
        <v>564</v>
      </c>
      <c r="F336" s="216" t="s">
        <v>565</v>
      </c>
      <c r="G336" s="217" t="s">
        <v>245</v>
      </c>
      <c r="H336" s="218">
        <v>5</v>
      </c>
      <c r="I336" s="219"/>
      <c r="J336" s="220">
        <f>ROUND(I336*H336,2)</f>
        <v>0</v>
      </c>
      <c r="K336" s="216" t="s">
        <v>1</v>
      </c>
      <c r="L336" s="221"/>
      <c r="M336" s="222" t="s">
        <v>1</v>
      </c>
      <c r="N336" s="223" t="s">
        <v>40</v>
      </c>
      <c r="O336" s="77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183" t="s">
        <v>154</v>
      </c>
      <c r="AT336" s="183" t="s">
        <v>242</v>
      </c>
      <c r="AU336" s="183" t="s">
        <v>85</v>
      </c>
      <c r="AY336" s="19" t="s">
        <v>119</v>
      </c>
      <c r="BE336" s="184">
        <f>IF(N336="základní",J336,0)</f>
        <v>0</v>
      </c>
      <c r="BF336" s="184">
        <f>IF(N336="snížená",J336,0)</f>
        <v>0</v>
      </c>
      <c r="BG336" s="184">
        <f>IF(N336="zákl. přenesená",J336,0)</f>
        <v>0</v>
      </c>
      <c r="BH336" s="184">
        <f>IF(N336="sníž. přenesená",J336,0)</f>
        <v>0</v>
      </c>
      <c r="BI336" s="184">
        <f>IF(N336="nulová",J336,0)</f>
        <v>0</v>
      </c>
      <c r="BJ336" s="19" t="s">
        <v>83</v>
      </c>
      <c r="BK336" s="184">
        <f>ROUND(I336*H336,2)</f>
        <v>0</v>
      </c>
      <c r="BL336" s="19" t="s">
        <v>138</v>
      </c>
      <c r="BM336" s="183" t="s">
        <v>566</v>
      </c>
    </row>
    <row r="337" s="2" customFormat="1" ht="24.15" customHeight="1">
      <c r="A337" s="38"/>
      <c r="B337" s="171"/>
      <c r="C337" s="172" t="s">
        <v>567</v>
      </c>
      <c r="D337" s="172" t="s">
        <v>122</v>
      </c>
      <c r="E337" s="173" t="s">
        <v>568</v>
      </c>
      <c r="F337" s="174" t="s">
        <v>569</v>
      </c>
      <c r="G337" s="175" t="s">
        <v>245</v>
      </c>
      <c r="H337" s="176">
        <v>2</v>
      </c>
      <c r="I337" s="177"/>
      <c r="J337" s="178">
        <f>ROUND(I337*H337,2)</f>
        <v>0</v>
      </c>
      <c r="K337" s="174" t="s">
        <v>126</v>
      </c>
      <c r="L337" s="39"/>
      <c r="M337" s="179" t="s">
        <v>1</v>
      </c>
      <c r="N337" s="180" t="s">
        <v>40</v>
      </c>
      <c r="O337" s="77"/>
      <c r="P337" s="181">
        <f>O337*H337</f>
        <v>0</v>
      </c>
      <c r="Q337" s="181">
        <v>0.10037</v>
      </c>
      <c r="R337" s="181">
        <f>Q337*H337</f>
        <v>0.20074</v>
      </c>
      <c r="S337" s="181">
        <v>0.10000000000000001</v>
      </c>
      <c r="T337" s="182">
        <f>S337*H337</f>
        <v>0.20000000000000001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83" t="s">
        <v>138</v>
      </c>
      <c r="AT337" s="183" t="s">
        <v>122</v>
      </c>
      <c r="AU337" s="183" t="s">
        <v>85</v>
      </c>
      <c r="AY337" s="19" t="s">
        <v>119</v>
      </c>
      <c r="BE337" s="184">
        <f>IF(N337="základní",J337,0)</f>
        <v>0</v>
      </c>
      <c r="BF337" s="184">
        <f>IF(N337="snížená",J337,0)</f>
        <v>0</v>
      </c>
      <c r="BG337" s="184">
        <f>IF(N337="zákl. přenesená",J337,0)</f>
        <v>0</v>
      </c>
      <c r="BH337" s="184">
        <f>IF(N337="sníž. přenesená",J337,0)</f>
        <v>0</v>
      </c>
      <c r="BI337" s="184">
        <f>IF(N337="nulová",J337,0)</f>
        <v>0</v>
      </c>
      <c r="BJ337" s="19" t="s">
        <v>83</v>
      </c>
      <c r="BK337" s="184">
        <f>ROUND(I337*H337,2)</f>
        <v>0</v>
      </c>
      <c r="BL337" s="19" t="s">
        <v>138</v>
      </c>
      <c r="BM337" s="183" t="s">
        <v>570</v>
      </c>
    </row>
    <row r="338" s="13" customFormat="1">
      <c r="A338" s="13"/>
      <c r="B338" s="190"/>
      <c r="C338" s="13"/>
      <c r="D338" s="191" t="s">
        <v>183</v>
      </c>
      <c r="E338" s="192" t="s">
        <v>1</v>
      </c>
      <c r="F338" s="193" t="s">
        <v>571</v>
      </c>
      <c r="G338" s="13"/>
      <c r="H338" s="194">
        <v>2</v>
      </c>
      <c r="I338" s="195"/>
      <c r="J338" s="13"/>
      <c r="K338" s="13"/>
      <c r="L338" s="190"/>
      <c r="M338" s="196"/>
      <c r="N338" s="197"/>
      <c r="O338" s="197"/>
      <c r="P338" s="197"/>
      <c r="Q338" s="197"/>
      <c r="R338" s="197"/>
      <c r="S338" s="197"/>
      <c r="T338" s="19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2" t="s">
        <v>183</v>
      </c>
      <c r="AU338" s="192" t="s">
        <v>85</v>
      </c>
      <c r="AV338" s="13" t="s">
        <v>85</v>
      </c>
      <c r="AW338" s="13" t="s">
        <v>31</v>
      </c>
      <c r="AX338" s="13" t="s">
        <v>83</v>
      </c>
      <c r="AY338" s="192" t="s">
        <v>119</v>
      </c>
    </row>
    <row r="339" s="2" customFormat="1" ht="37.8" customHeight="1">
      <c r="A339" s="38"/>
      <c r="B339" s="171"/>
      <c r="C339" s="172" t="s">
        <v>572</v>
      </c>
      <c r="D339" s="172" t="s">
        <v>122</v>
      </c>
      <c r="E339" s="173" t="s">
        <v>573</v>
      </c>
      <c r="F339" s="174" t="s">
        <v>574</v>
      </c>
      <c r="G339" s="175" t="s">
        <v>245</v>
      </c>
      <c r="H339" s="176">
        <v>4</v>
      </c>
      <c r="I339" s="177"/>
      <c r="J339" s="178">
        <f>ROUND(I339*H339,2)</f>
        <v>0</v>
      </c>
      <c r="K339" s="174" t="s">
        <v>126</v>
      </c>
      <c r="L339" s="39"/>
      <c r="M339" s="179" t="s">
        <v>1</v>
      </c>
      <c r="N339" s="180" t="s">
        <v>40</v>
      </c>
      <c r="O339" s="77"/>
      <c r="P339" s="181">
        <f>O339*H339</f>
        <v>0</v>
      </c>
      <c r="Q339" s="181">
        <v>0.52254</v>
      </c>
      <c r="R339" s="181">
        <f>Q339*H339</f>
        <v>2.09016</v>
      </c>
      <c r="S339" s="181">
        <v>0.5</v>
      </c>
      <c r="T339" s="182">
        <f>S339*H339</f>
        <v>2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183" t="s">
        <v>138</v>
      </c>
      <c r="AT339" s="183" t="s">
        <v>122</v>
      </c>
      <c r="AU339" s="183" t="s">
        <v>85</v>
      </c>
      <c r="AY339" s="19" t="s">
        <v>119</v>
      </c>
      <c r="BE339" s="184">
        <f>IF(N339="základní",J339,0)</f>
        <v>0</v>
      </c>
      <c r="BF339" s="184">
        <f>IF(N339="snížená",J339,0)</f>
        <v>0</v>
      </c>
      <c r="BG339" s="184">
        <f>IF(N339="zákl. přenesená",J339,0)</f>
        <v>0</v>
      </c>
      <c r="BH339" s="184">
        <f>IF(N339="sníž. přenesená",J339,0)</f>
        <v>0</v>
      </c>
      <c r="BI339" s="184">
        <f>IF(N339="nulová",J339,0)</f>
        <v>0</v>
      </c>
      <c r="BJ339" s="19" t="s">
        <v>83</v>
      </c>
      <c r="BK339" s="184">
        <f>ROUND(I339*H339,2)</f>
        <v>0</v>
      </c>
      <c r="BL339" s="19" t="s">
        <v>138</v>
      </c>
      <c r="BM339" s="183" t="s">
        <v>575</v>
      </c>
    </row>
    <row r="340" s="13" customFormat="1">
      <c r="A340" s="13"/>
      <c r="B340" s="190"/>
      <c r="C340" s="13"/>
      <c r="D340" s="191" t="s">
        <v>183</v>
      </c>
      <c r="E340" s="192" t="s">
        <v>1</v>
      </c>
      <c r="F340" s="193" t="s">
        <v>576</v>
      </c>
      <c r="G340" s="13"/>
      <c r="H340" s="194">
        <v>4</v>
      </c>
      <c r="I340" s="195"/>
      <c r="J340" s="13"/>
      <c r="K340" s="13"/>
      <c r="L340" s="190"/>
      <c r="M340" s="196"/>
      <c r="N340" s="197"/>
      <c r="O340" s="197"/>
      <c r="P340" s="197"/>
      <c r="Q340" s="197"/>
      <c r="R340" s="197"/>
      <c r="S340" s="197"/>
      <c r="T340" s="19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2" t="s">
        <v>183</v>
      </c>
      <c r="AU340" s="192" t="s">
        <v>85</v>
      </c>
      <c r="AV340" s="13" t="s">
        <v>85</v>
      </c>
      <c r="AW340" s="13" t="s">
        <v>31</v>
      </c>
      <c r="AX340" s="13" t="s">
        <v>83</v>
      </c>
      <c r="AY340" s="192" t="s">
        <v>119</v>
      </c>
    </row>
    <row r="341" s="2" customFormat="1" ht="24.15" customHeight="1">
      <c r="A341" s="38"/>
      <c r="B341" s="171"/>
      <c r="C341" s="172" t="s">
        <v>577</v>
      </c>
      <c r="D341" s="172" t="s">
        <v>122</v>
      </c>
      <c r="E341" s="173" t="s">
        <v>578</v>
      </c>
      <c r="F341" s="174" t="s">
        <v>579</v>
      </c>
      <c r="G341" s="175" t="s">
        <v>245</v>
      </c>
      <c r="H341" s="176">
        <v>5</v>
      </c>
      <c r="I341" s="177"/>
      <c r="J341" s="178">
        <f>ROUND(I341*H341,2)</f>
        <v>0</v>
      </c>
      <c r="K341" s="174" t="s">
        <v>126</v>
      </c>
      <c r="L341" s="39"/>
      <c r="M341" s="179" t="s">
        <v>1</v>
      </c>
      <c r="N341" s="180" t="s">
        <v>40</v>
      </c>
      <c r="O341" s="77"/>
      <c r="P341" s="181">
        <f>O341*H341</f>
        <v>0</v>
      </c>
      <c r="Q341" s="181">
        <v>0</v>
      </c>
      <c r="R341" s="181">
        <f>Q341*H341</f>
        <v>0</v>
      </c>
      <c r="S341" s="181">
        <v>0.050000000000000003</v>
      </c>
      <c r="T341" s="182">
        <f>S341*H341</f>
        <v>0.25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183" t="s">
        <v>138</v>
      </c>
      <c r="AT341" s="183" t="s">
        <v>122</v>
      </c>
      <c r="AU341" s="183" t="s">
        <v>85</v>
      </c>
      <c r="AY341" s="19" t="s">
        <v>119</v>
      </c>
      <c r="BE341" s="184">
        <f>IF(N341="základní",J341,0)</f>
        <v>0</v>
      </c>
      <c r="BF341" s="184">
        <f>IF(N341="snížená",J341,0)</f>
        <v>0</v>
      </c>
      <c r="BG341" s="184">
        <f>IF(N341="zákl. přenesená",J341,0)</f>
        <v>0</v>
      </c>
      <c r="BH341" s="184">
        <f>IF(N341="sníž. přenesená",J341,0)</f>
        <v>0</v>
      </c>
      <c r="BI341" s="184">
        <f>IF(N341="nulová",J341,0)</f>
        <v>0</v>
      </c>
      <c r="BJ341" s="19" t="s">
        <v>83</v>
      </c>
      <c r="BK341" s="184">
        <f>ROUND(I341*H341,2)</f>
        <v>0</v>
      </c>
      <c r="BL341" s="19" t="s">
        <v>138</v>
      </c>
      <c r="BM341" s="183" t="s">
        <v>580</v>
      </c>
    </row>
    <row r="342" s="2" customFormat="1" ht="24.15" customHeight="1">
      <c r="A342" s="38"/>
      <c r="B342" s="171"/>
      <c r="C342" s="172" t="s">
        <v>581</v>
      </c>
      <c r="D342" s="172" t="s">
        <v>122</v>
      </c>
      <c r="E342" s="173" t="s">
        <v>582</v>
      </c>
      <c r="F342" s="174" t="s">
        <v>583</v>
      </c>
      <c r="G342" s="175" t="s">
        <v>245</v>
      </c>
      <c r="H342" s="176">
        <v>5</v>
      </c>
      <c r="I342" s="177"/>
      <c r="J342" s="178">
        <f>ROUND(I342*H342,2)</f>
        <v>0</v>
      </c>
      <c r="K342" s="174" t="s">
        <v>126</v>
      </c>
      <c r="L342" s="39"/>
      <c r="M342" s="179" t="s">
        <v>1</v>
      </c>
      <c r="N342" s="180" t="s">
        <v>40</v>
      </c>
      <c r="O342" s="77"/>
      <c r="P342" s="181">
        <f>O342*H342</f>
        <v>0</v>
      </c>
      <c r="Q342" s="181">
        <v>0.21734000000000001</v>
      </c>
      <c r="R342" s="181">
        <f>Q342*H342</f>
        <v>1.0867</v>
      </c>
      <c r="S342" s="181">
        <v>0</v>
      </c>
      <c r="T342" s="18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183" t="s">
        <v>138</v>
      </c>
      <c r="AT342" s="183" t="s">
        <v>122</v>
      </c>
      <c r="AU342" s="183" t="s">
        <v>85</v>
      </c>
      <c r="AY342" s="19" t="s">
        <v>119</v>
      </c>
      <c r="BE342" s="184">
        <f>IF(N342="základní",J342,0)</f>
        <v>0</v>
      </c>
      <c r="BF342" s="184">
        <f>IF(N342="snížená",J342,0)</f>
        <v>0</v>
      </c>
      <c r="BG342" s="184">
        <f>IF(N342="zákl. přenesená",J342,0)</f>
        <v>0</v>
      </c>
      <c r="BH342" s="184">
        <f>IF(N342="sníž. přenesená",J342,0)</f>
        <v>0</v>
      </c>
      <c r="BI342" s="184">
        <f>IF(N342="nulová",J342,0)</f>
        <v>0</v>
      </c>
      <c r="BJ342" s="19" t="s">
        <v>83</v>
      </c>
      <c r="BK342" s="184">
        <f>ROUND(I342*H342,2)</f>
        <v>0</v>
      </c>
      <c r="BL342" s="19" t="s">
        <v>138</v>
      </c>
      <c r="BM342" s="183" t="s">
        <v>584</v>
      </c>
    </row>
    <row r="343" s="2" customFormat="1" ht="24.15" customHeight="1">
      <c r="A343" s="38"/>
      <c r="B343" s="171"/>
      <c r="C343" s="214" t="s">
        <v>585</v>
      </c>
      <c r="D343" s="214" t="s">
        <v>242</v>
      </c>
      <c r="E343" s="215" t="s">
        <v>586</v>
      </c>
      <c r="F343" s="216" t="s">
        <v>587</v>
      </c>
      <c r="G343" s="217" t="s">
        <v>245</v>
      </c>
      <c r="H343" s="218">
        <v>5</v>
      </c>
      <c r="I343" s="219"/>
      <c r="J343" s="220">
        <f>ROUND(I343*H343,2)</f>
        <v>0</v>
      </c>
      <c r="K343" s="216" t="s">
        <v>126</v>
      </c>
      <c r="L343" s="221"/>
      <c r="M343" s="222" t="s">
        <v>1</v>
      </c>
      <c r="N343" s="223" t="s">
        <v>40</v>
      </c>
      <c r="O343" s="77"/>
      <c r="P343" s="181">
        <f>O343*H343</f>
        <v>0</v>
      </c>
      <c r="Q343" s="181">
        <v>0.092999999999999999</v>
      </c>
      <c r="R343" s="181">
        <f>Q343*H343</f>
        <v>0.46499999999999997</v>
      </c>
      <c r="S343" s="181">
        <v>0</v>
      </c>
      <c r="T343" s="18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183" t="s">
        <v>154</v>
      </c>
      <c r="AT343" s="183" t="s">
        <v>242</v>
      </c>
      <c r="AU343" s="183" t="s">
        <v>85</v>
      </c>
      <c r="AY343" s="19" t="s">
        <v>119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9" t="s">
        <v>83</v>
      </c>
      <c r="BK343" s="184">
        <f>ROUND(I343*H343,2)</f>
        <v>0</v>
      </c>
      <c r="BL343" s="19" t="s">
        <v>138</v>
      </c>
      <c r="BM343" s="183" t="s">
        <v>588</v>
      </c>
    </row>
    <row r="344" s="2" customFormat="1" ht="16.5" customHeight="1">
      <c r="A344" s="38"/>
      <c r="B344" s="171"/>
      <c r="C344" s="214" t="s">
        <v>589</v>
      </c>
      <c r="D344" s="214" t="s">
        <v>242</v>
      </c>
      <c r="E344" s="215" t="s">
        <v>590</v>
      </c>
      <c r="F344" s="216" t="s">
        <v>591</v>
      </c>
      <c r="G344" s="217" t="s">
        <v>245</v>
      </c>
      <c r="H344" s="218">
        <v>5</v>
      </c>
      <c r="I344" s="219"/>
      <c r="J344" s="220">
        <f>ROUND(I344*H344,2)</f>
        <v>0</v>
      </c>
      <c r="K344" s="216" t="s">
        <v>126</v>
      </c>
      <c r="L344" s="221"/>
      <c r="M344" s="222" t="s">
        <v>1</v>
      </c>
      <c r="N344" s="223" t="s">
        <v>40</v>
      </c>
      <c r="O344" s="77"/>
      <c r="P344" s="181">
        <f>O344*H344</f>
        <v>0</v>
      </c>
      <c r="Q344" s="181">
        <v>0.0085000000000000006</v>
      </c>
      <c r="R344" s="181">
        <f>Q344*H344</f>
        <v>0.042500000000000003</v>
      </c>
      <c r="S344" s="181">
        <v>0</v>
      </c>
      <c r="T344" s="18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183" t="s">
        <v>154</v>
      </c>
      <c r="AT344" s="183" t="s">
        <v>242</v>
      </c>
      <c r="AU344" s="183" t="s">
        <v>85</v>
      </c>
      <c r="AY344" s="19" t="s">
        <v>119</v>
      </c>
      <c r="BE344" s="184">
        <f>IF(N344="základní",J344,0)</f>
        <v>0</v>
      </c>
      <c r="BF344" s="184">
        <f>IF(N344="snížená",J344,0)</f>
        <v>0</v>
      </c>
      <c r="BG344" s="184">
        <f>IF(N344="zákl. přenesená",J344,0)</f>
        <v>0</v>
      </c>
      <c r="BH344" s="184">
        <f>IF(N344="sníž. přenesená",J344,0)</f>
        <v>0</v>
      </c>
      <c r="BI344" s="184">
        <f>IF(N344="nulová",J344,0)</f>
        <v>0</v>
      </c>
      <c r="BJ344" s="19" t="s">
        <v>83</v>
      </c>
      <c r="BK344" s="184">
        <f>ROUND(I344*H344,2)</f>
        <v>0</v>
      </c>
      <c r="BL344" s="19" t="s">
        <v>138</v>
      </c>
      <c r="BM344" s="183" t="s">
        <v>592</v>
      </c>
    </row>
    <row r="345" s="12" customFormat="1" ht="22.8" customHeight="1">
      <c r="A345" s="12"/>
      <c r="B345" s="158"/>
      <c r="C345" s="12"/>
      <c r="D345" s="159" t="s">
        <v>74</v>
      </c>
      <c r="E345" s="169" t="s">
        <v>158</v>
      </c>
      <c r="F345" s="169" t="s">
        <v>593</v>
      </c>
      <c r="G345" s="12"/>
      <c r="H345" s="12"/>
      <c r="I345" s="161"/>
      <c r="J345" s="170">
        <f>BK345</f>
        <v>0</v>
      </c>
      <c r="K345" s="12"/>
      <c r="L345" s="158"/>
      <c r="M345" s="163"/>
      <c r="N345" s="164"/>
      <c r="O345" s="164"/>
      <c r="P345" s="165">
        <f>SUM(P346:P396)</f>
        <v>0</v>
      </c>
      <c r="Q345" s="164"/>
      <c r="R345" s="165">
        <f>SUM(R346:R396)</f>
        <v>112.42007081999999</v>
      </c>
      <c r="S345" s="164"/>
      <c r="T345" s="166">
        <f>SUM(T346:T396)</f>
        <v>1.6260000000000001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159" t="s">
        <v>83</v>
      </c>
      <c r="AT345" s="167" t="s">
        <v>74</v>
      </c>
      <c r="AU345" s="167" t="s">
        <v>83</v>
      </c>
      <c r="AY345" s="159" t="s">
        <v>119</v>
      </c>
      <c r="BK345" s="168">
        <f>SUM(BK346:BK396)</f>
        <v>0</v>
      </c>
    </row>
    <row r="346" s="2" customFormat="1" ht="33" customHeight="1">
      <c r="A346" s="38"/>
      <c r="B346" s="171"/>
      <c r="C346" s="172" t="s">
        <v>594</v>
      </c>
      <c r="D346" s="172" t="s">
        <v>122</v>
      </c>
      <c r="E346" s="173" t="s">
        <v>595</v>
      </c>
      <c r="F346" s="174" t="s">
        <v>596</v>
      </c>
      <c r="G346" s="175" t="s">
        <v>225</v>
      </c>
      <c r="H346" s="176">
        <v>136.94999999999999</v>
      </c>
      <c r="I346" s="177"/>
      <c r="J346" s="178">
        <f>ROUND(I346*H346,2)</f>
        <v>0</v>
      </c>
      <c r="K346" s="174" t="s">
        <v>126</v>
      </c>
      <c r="L346" s="39"/>
      <c r="M346" s="179" t="s">
        <v>1</v>
      </c>
      <c r="N346" s="180" t="s">
        <v>40</v>
      </c>
      <c r="O346" s="77"/>
      <c r="P346" s="181">
        <f>O346*H346</f>
        <v>0</v>
      </c>
      <c r="Q346" s="181">
        <v>0.080879999999999994</v>
      </c>
      <c r="R346" s="181">
        <f>Q346*H346</f>
        <v>11.076515999999998</v>
      </c>
      <c r="S346" s="181">
        <v>0</v>
      </c>
      <c r="T346" s="18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83" t="s">
        <v>138</v>
      </c>
      <c r="AT346" s="183" t="s">
        <v>122</v>
      </c>
      <c r="AU346" s="183" t="s">
        <v>85</v>
      </c>
      <c r="AY346" s="19" t="s">
        <v>119</v>
      </c>
      <c r="BE346" s="184">
        <f>IF(N346="základní",J346,0)</f>
        <v>0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19" t="s">
        <v>83</v>
      </c>
      <c r="BK346" s="184">
        <f>ROUND(I346*H346,2)</f>
        <v>0</v>
      </c>
      <c r="BL346" s="19" t="s">
        <v>138</v>
      </c>
      <c r="BM346" s="183" t="s">
        <v>597</v>
      </c>
    </row>
    <row r="347" s="13" customFormat="1">
      <c r="A347" s="13"/>
      <c r="B347" s="190"/>
      <c r="C347" s="13"/>
      <c r="D347" s="191" t="s">
        <v>183</v>
      </c>
      <c r="E347" s="192" t="s">
        <v>1</v>
      </c>
      <c r="F347" s="193" t="s">
        <v>598</v>
      </c>
      <c r="G347" s="13"/>
      <c r="H347" s="194">
        <v>15</v>
      </c>
      <c r="I347" s="195"/>
      <c r="J347" s="13"/>
      <c r="K347" s="13"/>
      <c r="L347" s="190"/>
      <c r="M347" s="196"/>
      <c r="N347" s="197"/>
      <c r="O347" s="197"/>
      <c r="P347" s="197"/>
      <c r="Q347" s="197"/>
      <c r="R347" s="197"/>
      <c r="S347" s="197"/>
      <c r="T347" s="19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2" t="s">
        <v>183</v>
      </c>
      <c r="AU347" s="192" t="s">
        <v>85</v>
      </c>
      <c r="AV347" s="13" t="s">
        <v>85</v>
      </c>
      <c r="AW347" s="13" t="s">
        <v>31</v>
      </c>
      <c r="AX347" s="13" t="s">
        <v>75</v>
      </c>
      <c r="AY347" s="192" t="s">
        <v>119</v>
      </c>
    </row>
    <row r="348" s="13" customFormat="1">
      <c r="A348" s="13"/>
      <c r="B348" s="190"/>
      <c r="C348" s="13"/>
      <c r="D348" s="191" t="s">
        <v>183</v>
      </c>
      <c r="E348" s="192" t="s">
        <v>1</v>
      </c>
      <c r="F348" s="193" t="s">
        <v>599</v>
      </c>
      <c r="G348" s="13"/>
      <c r="H348" s="194">
        <v>64.650000000000006</v>
      </c>
      <c r="I348" s="195"/>
      <c r="J348" s="13"/>
      <c r="K348" s="13"/>
      <c r="L348" s="190"/>
      <c r="M348" s="196"/>
      <c r="N348" s="197"/>
      <c r="O348" s="197"/>
      <c r="P348" s="197"/>
      <c r="Q348" s="197"/>
      <c r="R348" s="197"/>
      <c r="S348" s="197"/>
      <c r="T348" s="19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2" t="s">
        <v>183</v>
      </c>
      <c r="AU348" s="192" t="s">
        <v>85</v>
      </c>
      <c r="AV348" s="13" t="s">
        <v>85</v>
      </c>
      <c r="AW348" s="13" t="s">
        <v>31</v>
      </c>
      <c r="AX348" s="13" t="s">
        <v>75</v>
      </c>
      <c r="AY348" s="192" t="s">
        <v>119</v>
      </c>
    </row>
    <row r="349" s="13" customFormat="1">
      <c r="A349" s="13"/>
      <c r="B349" s="190"/>
      <c r="C349" s="13"/>
      <c r="D349" s="191" t="s">
        <v>183</v>
      </c>
      <c r="E349" s="192" t="s">
        <v>1</v>
      </c>
      <c r="F349" s="193" t="s">
        <v>600</v>
      </c>
      <c r="G349" s="13"/>
      <c r="H349" s="194">
        <v>57.299999999999997</v>
      </c>
      <c r="I349" s="195"/>
      <c r="J349" s="13"/>
      <c r="K349" s="13"/>
      <c r="L349" s="190"/>
      <c r="M349" s="196"/>
      <c r="N349" s="197"/>
      <c r="O349" s="197"/>
      <c r="P349" s="197"/>
      <c r="Q349" s="197"/>
      <c r="R349" s="197"/>
      <c r="S349" s="197"/>
      <c r="T349" s="19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2" t="s">
        <v>183</v>
      </c>
      <c r="AU349" s="192" t="s">
        <v>85</v>
      </c>
      <c r="AV349" s="13" t="s">
        <v>85</v>
      </c>
      <c r="AW349" s="13" t="s">
        <v>31</v>
      </c>
      <c r="AX349" s="13" t="s">
        <v>75</v>
      </c>
      <c r="AY349" s="192" t="s">
        <v>119</v>
      </c>
    </row>
    <row r="350" s="15" customFormat="1">
      <c r="A350" s="15"/>
      <c r="B350" s="206"/>
      <c r="C350" s="15"/>
      <c r="D350" s="191" t="s">
        <v>183</v>
      </c>
      <c r="E350" s="207" t="s">
        <v>1</v>
      </c>
      <c r="F350" s="208" t="s">
        <v>213</v>
      </c>
      <c r="G350" s="15"/>
      <c r="H350" s="209">
        <v>136.94999999999999</v>
      </c>
      <c r="I350" s="210"/>
      <c r="J350" s="15"/>
      <c r="K350" s="15"/>
      <c r="L350" s="206"/>
      <c r="M350" s="211"/>
      <c r="N350" s="212"/>
      <c r="O350" s="212"/>
      <c r="P350" s="212"/>
      <c r="Q350" s="212"/>
      <c r="R350" s="212"/>
      <c r="S350" s="212"/>
      <c r="T350" s="213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7" t="s">
        <v>183</v>
      </c>
      <c r="AU350" s="207" t="s">
        <v>85</v>
      </c>
      <c r="AV350" s="15" t="s">
        <v>138</v>
      </c>
      <c r="AW350" s="15" t="s">
        <v>31</v>
      </c>
      <c r="AX350" s="15" t="s">
        <v>83</v>
      </c>
      <c r="AY350" s="207" t="s">
        <v>119</v>
      </c>
    </row>
    <row r="351" s="2" customFormat="1" ht="16.5" customHeight="1">
      <c r="A351" s="38"/>
      <c r="B351" s="171"/>
      <c r="C351" s="214" t="s">
        <v>601</v>
      </c>
      <c r="D351" s="214" t="s">
        <v>242</v>
      </c>
      <c r="E351" s="215" t="s">
        <v>602</v>
      </c>
      <c r="F351" s="216" t="s">
        <v>603</v>
      </c>
      <c r="G351" s="217" t="s">
        <v>225</v>
      </c>
      <c r="H351" s="218">
        <v>143.798</v>
      </c>
      <c r="I351" s="219"/>
      <c r="J351" s="220">
        <f>ROUND(I351*H351,2)</f>
        <v>0</v>
      </c>
      <c r="K351" s="216" t="s">
        <v>126</v>
      </c>
      <c r="L351" s="221"/>
      <c r="M351" s="222" t="s">
        <v>1</v>
      </c>
      <c r="N351" s="223" t="s">
        <v>40</v>
      </c>
      <c r="O351" s="77"/>
      <c r="P351" s="181">
        <f>O351*H351</f>
        <v>0</v>
      </c>
      <c r="Q351" s="181">
        <v>0.056000000000000001</v>
      </c>
      <c r="R351" s="181">
        <f>Q351*H351</f>
        <v>8.0526879999999998</v>
      </c>
      <c r="S351" s="181">
        <v>0</v>
      </c>
      <c r="T351" s="18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183" t="s">
        <v>154</v>
      </c>
      <c r="AT351" s="183" t="s">
        <v>242</v>
      </c>
      <c r="AU351" s="183" t="s">
        <v>85</v>
      </c>
      <c r="AY351" s="19" t="s">
        <v>119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9" t="s">
        <v>83</v>
      </c>
      <c r="BK351" s="184">
        <f>ROUND(I351*H351,2)</f>
        <v>0</v>
      </c>
      <c r="BL351" s="19" t="s">
        <v>138</v>
      </c>
      <c r="BM351" s="183" t="s">
        <v>604</v>
      </c>
    </row>
    <row r="352" s="13" customFormat="1">
      <c r="A352" s="13"/>
      <c r="B352" s="190"/>
      <c r="C352" s="13"/>
      <c r="D352" s="191" t="s">
        <v>183</v>
      </c>
      <c r="E352" s="192" t="s">
        <v>1</v>
      </c>
      <c r="F352" s="193" t="s">
        <v>605</v>
      </c>
      <c r="G352" s="13"/>
      <c r="H352" s="194">
        <v>143.798</v>
      </c>
      <c r="I352" s="195"/>
      <c r="J352" s="13"/>
      <c r="K352" s="13"/>
      <c r="L352" s="190"/>
      <c r="M352" s="196"/>
      <c r="N352" s="197"/>
      <c r="O352" s="197"/>
      <c r="P352" s="197"/>
      <c r="Q352" s="197"/>
      <c r="R352" s="197"/>
      <c r="S352" s="197"/>
      <c r="T352" s="19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2" t="s">
        <v>183</v>
      </c>
      <c r="AU352" s="192" t="s">
        <v>85</v>
      </c>
      <c r="AV352" s="13" t="s">
        <v>85</v>
      </c>
      <c r="AW352" s="13" t="s">
        <v>31</v>
      </c>
      <c r="AX352" s="13" t="s">
        <v>83</v>
      </c>
      <c r="AY352" s="192" t="s">
        <v>119</v>
      </c>
    </row>
    <row r="353" s="2" customFormat="1" ht="33" customHeight="1">
      <c r="A353" s="38"/>
      <c r="B353" s="171"/>
      <c r="C353" s="172" t="s">
        <v>606</v>
      </c>
      <c r="D353" s="172" t="s">
        <v>122</v>
      </c>
      <c r="E353" s="173" t="s">
        <v>607</v>
      </c>
      <c r="F353" s="174" t="s">
        <v>608</v>
      </c>
      <c r="G353" s="175" t="s">
        <v>225</v>
      </c>
      <c r="H353" s="176">
        <v>129.44999999999999</v>
      </c>
      <c r="I353" s="177"/>
      <c r="J353" s="178">
        <f>ROUND(I353*H353,2)</f>
        <v>0</v>
      </c>
      <c r="K353" s="174" t="s">
        <v>126</v>
      </c>
      <c r="L353" s="39"/>
      <c r="M353" s="179" t="s">
        <v>1</v>
      </c>
      <c r="N353" s="180" t="s">
        <v>40</v>
      </c>
      <c r="O353" s="77"/>
      <c r="P353" s="181">
        <f>O353*H353</f>
        <v>0</v>
      </c>
      <c r="Q353" s="181">
        <v>0.15540000000000001</v>
      </c>
      <c r="R353" s="181">
        <f>Q353*H353</f>
        <v>20.116530000000001</v>
      </c>
      <c r="S353" s="181">
        <v>0</v>
      </c>
      <c r="T353" s="18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83" t="s">
        <v>138</v>
      </c>
      <c r="AT353" s="183" t="s">
        <v>122</v>
      </c>
      <c r="AU353" s="183" t="s">
        <v>85</v>
      </c>
      <c r="AY353" s="19" t="s">
        <v>119</v>
      </c>
      <c r="BE353" s="184">
        <f>IF(N353="základní",J353,0)</f>
        <v>0</v>
      </c>
      <c r="BF353" s="184">
        <f>IF(N353="snížená",J353,0)</f>
        <v>0</v>
      </c>
      <c r="BG353" s="184">
        <f>IF(N353="zákl. přenesená",J353,0)</f>
        <v>0</v>
      </c>
      <c r="BH353" s="184">
        <f>IF(N353="sníž. přenesená",J353,0)</f>
        <v>0</v>
      </c>
      <c r="BI353" s="184">
        <f>IF(N353="nulová",J353,0)</f>
        <v>0</v>
      </c>
      <c r="BJ353" s="19" t="s">
        <v>83</v>
      </c>
      <c r="BK353" s="184">
        <f>ROUND(I353*H353,2)</f>
        <v>0</v>
      </c>
      <c r="BL353" s="19" t="s">
        <v>138</v>
      </c>
      <c r="BM353" s="183" t="s">
        <v>609</v>
      </c>
    </row>
    <row r="354" s="13" customFormat="1">
      <c r="A354" s="13"/>
      <c r="B354" s="190"/>
      <c r="C354" s="13"/>
      <c r="D354" s="191" t="s">
        <v>183</v>
      </c>
      <c r="E354" s="192" t="s">
        <v>1</v>
      </c>
      <c r="F354" s="193" t="s">
        <v>610</v>
      </c>
      <c r="G354" s="13"/>
      <c r="H354" s="194">
        <v>91.849999999999994</v>
      </c>
      <c r="I354" s="195"/>
      <c r="J354" s="13"/>
      <c r="K354" s="13"/>
      <c r="L354" s="190"/>
      <c r="M354" s="196"/>
      <c r="N354" s="197"/>
      <c r="O354" s="197"/>
      <c r="P354" s="197"/>
      <c r="Q354" s="197"/>
      <c r="R354" s="197"/>
      <c r="S354" s="197"/>
      <c r="T354" s="19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2" t="s">
        <v>183</v>
      </c>
      <c r="AU354" s="192" t="s">
        <v>85</v>
      </c>
      <c r="AV354" s="13" t="s">
        <v>85</v>
      </c>
      <c r="AW354" s="13" t="s">
        <v>31</v>
      </c>
      <c r="AX354" s="13" t="s">
        <v>75</v>
      </c>
      <c r="AY354" s="192" t="s">
        <v>119</v>
      </c>
    </row>
    <row r="355" s="13" customFormat="1">
      <c r="A355" s="13"/>
      <c r="B355" s="190"/>
      <c r="C355" s="13"/>
      <c r="D355" s="191" t="s">
        <v>183</v>
      </c>
      <c r="E355" s="192" t="s">
        <v>1</v>
      </c>
      <c r="F355" s="193" t="s">
        <v>611</v>
      </c>
      <c r="G355" s="13"/>
      <c r="H355" s="194">
        <v>37.600000000000001</v>
      </c>
      <c r="I355" s="195"/>
      <c r="J355" s="13"/>
      <c r="K355" s="13"/>
      <c r="L355" s="190"/>
      <c r="M355" s="196"/>
      <c r="N355" s="197"/>
      <c r="O355" s="197"/>
      <c r="P355" s="197"/>
      <c r="Q355" s="197"/>
      <c r="R355" s="197"/>
      <c r="S355" s="197"/>
      <c r="T355" s="19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2" t="s">
        <v>183</v>
      </c>
      <c r="AU355" s="192" t="s">
        <v>85</v>
      </c>
      <c r="AV355" s="13" t="s">
        <v>85</v>
      </c>
      <c r="AW355" s="13" t="s">
        <v>31</v>
      </c>
      <c r="AX355" s="13" t="s">
        <v>75</v>
      </c>
      <c r="AY355" s="192" t="s">
        <v>119</v>
      </c>
    </row>
    <row r="356" s="15" customFormat="1">
      <c r="A356" s="15"/>
      <c r="B356" s="206"/>
      <c r="C356" s="15"/>
      <c r="D356" s="191" t="s">
        <v>183</v>
      </c>
      <c r="E356" s="207" t="s">
        <v>1</v>
      </c>
      <c r="F356" s="208" t="s">
        <v>213</v>
      </c>
      <c r="G356" s="15"/>
      <c r="H356" s="209">
        <v>129.44999999999999</v>
      </c>
      <c r="I356" s="210"/>
      <c r="J356" s="15"/>
      <c r="K356" s="15"/>
      <c r="L356" s="206"/>
      <c r="M356" s="211"/>
      <c r="N356" s="212"/>
      <c r="O356" s="212"/>
      <c r="P356" s="212"/>
      <c r="Q356" s="212"/>
      <c r="R356" s="212"/>
      <c r="S356" s="212"/>
      <c r="T356" s="213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07" t="s">
        <v>183</v>
      </c>
      <c r="AU356" s="207" t="s">
        <v>85</v>
      </c>
      <c r="AV356" s="15" t="s">
        <v>138</v>
      </c>
      <c r="AW356" s="15" t="s">
        <v>31</v>
      </c>
      <c r="AX356" s="15" t="s">
        <v>83</v>
      </c>
      <c r="AY356" s="207" t="s">
        <v>119</v>
      </c>
    </row>
    <row r="357" s="2" customFormat="1" ht="24.15" customHeight="1">
      <c r="A357" s="38"/>
      <c r="B357" s="171"/>
      <c r="C357" s="214" t="s">
        <v>612</v>
      </c>
      <c r="D357" s="214" t="s">
        <v>242</v>
      </c>
      <c r="E357" s="215" t="s">
        <v>613</v>
      </c>
      <c r="F357" s="216" t="s">
        <v>614</v>
      </c>
      <c r="G357" s="217" t="s">
        <v>225</v>
      </c>
      <c r="H357" s="218">
        <v>10.5</v>
      </c>
      <c r="I357" s="219"/>
      <c r="J357" s="220">
        <f>ROUND(I357*H357,2)</f>
        <v>0</v>
      </c>
      <c r="K357" s="216" t="s">
        <v>126</v>
      </c>
      <c r="L357" s="221"/>
      <c r="M357" s="222" t="s">
        <v>1</v>
      </c>
      <c r="N357" s="223" t="s">
        <v>40</v>
      </c>
      <c r="O357" s="77"/>
      <c r="P357" s="181">
        <f>O357*H357</f>
        <v>0</v>
      </c>
      <c r="Q357" s="181">
        <v>0.065670000000000006</v>
      </c>
      <c r="R357" s="181">
        <f>Q357*H357</f>
        <v>0.68953500000000001</v>
      </c>
      <c r="S357" s="181">
        <v>0</v>
      </c>
      <c r="T357" s="182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183" t="s">
        <v>154</v>
      </c>
      <c r="AT357" s="183" t="s">
        <v>242</v>
      </c>
      <c r="AU357" s="183" t="s">
        <v>85</v>
      </c>
      <c r="AY357" s="19" t="s">
        <v>119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9" t="s">
        <v>83</v>
      </c>
      <c r="BK357" s="184">
        <f>ROUND(I357*H357,2)</f>
        <v>0</v>
      </c>
      <c r="BL357" s="19" t="s">
        <v>138</v>
      </c>
      <c r="BM357" s="183" t="s">
        <v>615</v>
      </c>
    </row>
    <row r="358" s="13" customFormat="1">
      <c r="A358" s="13"/>
      <c r="B358" s="190"/>
      <c r="C358" s="13"/>
      <c r="D358" s="191" t="s">
        <v>183</v>
      </c>
      <c r="E358" s="192" t="s">
        <v>1</v>
      </c>
      <c r="F358" s="193" t="s">
        <v>539</v>
      </c>
      <c r="G358" s="13"/>
      <c r="H358" s="194">
        <v>10.5</v>
      </c>
      <c r="I358" s="195"/>
      <c r="J358" s="13"/>
      <c r="K358" s="13"/>
      <c r="L358" s="190"/>
      <c r="M358" s="196"/>
      <c r="N358" s="197"/>
      <c r="O358" s="197"/>
      <c r="P358" s="197"/>
      <c r="Q358" s="197"/>
      <c r="R358" s="197"/>
      <c r="S358" s="197"/>
      <c r="T358" s="19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2" t="s">
        <v>183</v>
      </c>
      <c r="AU358" s="192" t="s">
        <v>85</v>
      </c>
      <c r="AV358" s="13" t="s">
        <v>85</v>
      </c>
      <c r="AW358" s="13" t="s">
        <v>31</v>
      </c>
      <c r="AX358" s="13" t="s">
        <v>83</v>
      </c>
      <c r="AY358" s="192" t="s">
        <v>119</v>
      </c>
    </row>
    <row r="359" s="2" customFormat="1" ht="24.15" customHeight="1">
      <c r="A359" s="38"/>
      <c r="B359" s="171"/>
      <c r="C359" s="214" t="s">
        <v>616</v>
      </c>
      <c r="D359" s="214" t="s">
        <v>242</v>
      </c>
      <c r="E359" s="215" t="s">
        <v>617</v>
      </c>
      <c r="F359" s="216" t="s">
        <v>618</v>
      </c>
      <c r="G359" s="217" t="s">
        <v>225</v>
      </c>
      <c r="H359" s="218">
        <v>17.588000000000001</v>
      </c>
      <c r="I359" s="219"/>
      <c r="J359" s="220">
        <f>ROUND(I359*H359,2)</f>
        <v>0</v>
      </c>
      <c r="K359" s="216" t="s">
        <v>126</v>
      </c>
      <c r="L359" s="221"/>
      <c r="M359" s="222" t="s">
        <v>1</v>
      </c>
      <c r="N359" s="223" t="s">
        <v>40</v>
      </c>
      <c r="O359" s="77"/>
      <c r="P359" s="181">
        <f>O359*H359</f>
        <v>0</v>
      </c>
      <c r="Q359" s="181">
        <v>0.048300000000000003</v>
      </c>
      <c r="R359" s="181">
        <f>Q359*H359</f>
        <v>0.84950040000000004</v>
      </c>
      <c r="S359" s="181">
        <v>0</v>
      </c>
      <c r="T359" s="18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83" t="s">
        <v>154</v>
      </c>
      <c r="AT359" s="183" t="s">
        <v>242</v>
      </c>
      <c r="AU359" s="183" t="s">
        <v>85</v>
      </c>
      <c r="AY359" s="19" t="s">
        <v>119</v>
      </c>
      <c r="BE359" s="184">
        <f>IF(N359="základní",J359,0)</f>
        <v>0</v>
      </c>
      <c r="BF359" s="184">
        <f>IF(N359="snížená",J359,0)</f>
        <v>0</v>
      </c>
      <c r="BG359" s="184">
        <f>IF(N359="zákl. přenesená",J359,0)</f>
        <v>0</v>
      </c>
      <c r="BH359" s="184">
        <f>IF(N359="sníž. přenesená",J359,0)</f>
        <v>0</v>
      </c>
      <c r="BI359" s="184">
        <f>IF(N359="nulová",J359,0)</f>
        <v>0</v>
      </c>
      <c r="BJ359" s="19" t="s">
        <v>83</v>
      </c>
      <c r="BK359" s="184">
        <f>ROUND(I359*H359,2)</f>
        <v>0</v>
      </c>
      <c r="BL359" s="19" t="s">
        <v>138</v>
      </c>
      <c r="BM359" s="183" t="s">
        <v>619</v>
      </c>
    </row>
    <row r="360" s="13" customFormat="1">
      <c r="A360" s="13"/>
      <c r="B360" s="190"/>
      <c r="C360" s="13"/>
      <c r="D360" s="191" t="s">
        <v>183</v>
      </c>
      <c r="E360" s="192" t="s">
        <v>1</v>
      </c>
      <c r="F360" s="193" t="s">
        <v>620</v>
      </c>
      <c r="G360" s="13"/>
      <c r="H360" s="194">
        <v>17.588000000000001</v>
      </c>
      <c r="I360" s="195"/>
      <c r="J360" s="13"/>
      <c r="K360" s="13"/>
      <c r="L360" s="190"/>
      <c r="M360" s="196"/>
      <c r="N360" s="197"/>
      <c r="O360" s="197"/>
      <c r="P360" s="197"/>
      <c r="Q360" s="197"/>
      <c r="R360" s="197"/>
      <c r="S360" s="197"/>
      <c r="T360" s="19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2" t="s">
        <v>183</v>
      </c>
      <c r="AU360" s="192" t="s">
        <v>85</v>
      </c>
      <c r="AV360" s="13" t="s">
        <v>85</v>
      </c>
      <c r="AW360" s="13" t="s">
        <v>31</v>
      </c>
      <c r="AX360" s="13" t="s">
        <v>83</v>
      </c>
      <c r="AY360" s="192" t="s">
        <v>119</v>
      </c>
    </row>
    <row r="361" s="2" customFormat="1" ht="16.5" customHeight="1">
      <c r="A361" s="38"/>
      <c r="B361" s="171"/>
      <c r="C361" s="214" t="s">
        <v>621</v>
      </c>
      <c r="D361" s="214" t="s">
        <v>242</v>
      </c>
      <c r="E361" s="215" t="s">
        <v>622</v>
      </c>
      <c r="F361" s="216" t="s">
        <v>623</v>
      </c>
      <c r="G361" s="217" t="s">
        <v>225</v>
      </c>
      <c r="H361" s="218">
        <v>107.83499999999999</v>
      </c>
      <c r="I361" s="219"/>
      <c r="J361" s="220">
        <f>ROUND(I361*H361,2)</f>
        <v>0</v>
      </c>
      <c r="K361" s="216" t="s">
        <v>126</v>
      </c>
      <c r="L361" s="221"/>
      <c r="M361" s="222" t="s">
        <v>1</v>
      </c>
      <c r="N361" s="223" t="s">
        <v>40</v>
      </c>
      <c r="O361" s="77"/>
      <c r="P361" s="181">
        <f>O361*H361</f>
        <v>0</v>
      </c>
      <c r="Q361" s="181">
        <v>0.080000000000000002</v>
      </c>
      <c r="R361" s="181">
        <f>Q361*H361</f>
        <v>8.6267999999999994</v>
      </c>
      <c r="S361" s="181">
        <v>0</v>
      </c>
      <c r="T361" s="182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83" t="s">
        <v>154</v>
      </c>
      <c r="AT361" s="183" t="s">
        <v>242</v>
      </c>
      <c r="AU361" s="183" t="s">
        <v>85</v>
      </c>
      <c r="AY361" s="19" t="s">
        <v>119</v>
      </c>
      <c r="BE361" s="184">
        <f>IF(N361="základní",J361,0)</f>
        <v>0</v>
      </c>
      <c r="BF361" s="184">
        <f>IF(N361="snížená",J361,0)</f>
        <v>0</v>
      </c>
      <c r="BG361" s="184">
        <f>IF(N361="zákl. přenesená",J361,0)</f>
        <v>0</v>
      </c>
      <c r="BH361" s="184">
        <f>IF(N361="sníž. přenesená",J361,0)</f>
        <v>0</v>
      </c>
      <c r="BI361" s="184">
        <f>IF(N361="nulová",J361,0)</f>
        <v>0</v>
      </c>
      <c r="BJ361" s="19" t="s">
        <v>83</v>
      </c>
      <c r="BK361" s="184">
        <f>ROUND(I361*H361,2)</f>
        <v>0</v>
      </c>
      <c r="BL361" s="19" t="s">
        <v>138</v>
      </c>
      <c r="BM361" s="183" t="s">
        <v>624</v>
      </c>
    </row>
    <row r="362" s="13" customFormat="1">
      <c r="A362" s="13"/>
      <c r="B362" s="190"/>
      <c r="C362" s="13"/>
      <c r="D362" s="191" t="s">
        <v>183</v>
      </c>
      <c r="E362" s="192" t="s">
        <v>1</v>
      </c>
      <c r="F362" s="193" t="s">
        <v>625</v>
      </c>
      <c r="G362" s="13"/>
      <c r="H362" s="194">
        <v>102.7</v>
      </c>
      <c r="I362" s="195"/>
      <c r="J362" s="13"/>
      <c r="K362" s="13"/>
      <c r="L362" s="190"/>
      <c r="M362" s="196"/>
      <c r="N362" s="197"/>
      <c r="O362" s="197"/>
      <c r="P362" s="197"/>
      <c r="Q362" s="197"/>
      <c r="R362" s="197"/>
      <c r="S362" s="197"/>
      <c r="T362" s="19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2" t="s">
        <v>183</v>
      </c>
      <c r="AU362" s="192" t="s">
        <v>85</v>
      </c>
      <c r="AV362" s="13" t="s">
        <v>85</v>
      </c>
      <c r="AW362" s="13" t="s">
        <v>31</v>
      </c>
      <c r="AX362" s="13" t="s">
        <v>75</v>
      </c>
      <c r="AY362" s="192" t="s">
        <v>119</v>
      </c>
    </row>
    <row r="363" s="16" customFormat="1">
      <c r="A363" s="16"/>
      <c r="B363" s="224"/>
      <c r="C363" s="16"/>
      <c r="D363" s="191" t="s">
        <v>183</v>
      </c>
      <c r="E363" s="225" t="s">
        <v>1</v>
      </c>
      <c r="F363" s="226" t="s">
        <v>269</v>
      </c>
      <c r="G363" s="16"/>
      <c r="H363" s="227">
        <v>102.7</v>
      </c>
      <c r="I363" s="228"/>
      <c r="J363" s="16"/>
      <c r="K363" s="16"/>
      <c r="L363" s="224"/>
      <c r="M363" s="229"/>
      <c r="N363" s="230"/>
      <c r="O363" s="230"/>
      <c r="P363" s="230"/>
      <c r="Q363" s="230"/>
      <c r="R363" s="230"/>
      <c r="S363" s="230"/>
      <c r="T363" s="231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25" t="s">
        <v>183</v>
      </c>
      <c r="AU363" s="225" t="s">
        <v>85</v>
      </c>
      <c r="AV363" s="16" t="s">
        <v>132</v>
      </c>
      <c r="AW363" s="16" t="s">
        <v>31</v>
      </c>
      <c r="AX363" s="16" t="s">
        <v>75</v>
      </c>
      <c r="AY363" s="225" t="s">
        <v>119</v>
      </c>
    </row>
    <row r="364" s="13" customFormat="1">
      <c r="A364" s="13"/>
      <c r="B364" s="190"/>
      <c r="C364" s="13"/>
      <c r="D364" s="191" t="s">
        <v>183</v>
      </c>
      <c r="E364" s="192" t="s">
        <v>1</v>
      </c>
      <c r="F364" s="193" t="s">
        <v>626</v>
      </c>
      <c r="G364" s="13"/>
      <c r="H364" s="194">
        <v>107.83499999999999</v>
      </c>
      <c r="I364" s="195"/>
      <c r="J364" s="13"/>
      <c r="K364" s="13"/>
      <c r="L364" s="190"/>
      <c r="M364" s="196"/>
      <c r="N364" s="197"/>
      <c r="O364" s="197"/>
      <c r="P364" s="197"/>
      <c r="Q364" s="197"/>
      <c r="R364" s="197"/>
      <c r="S364" s="197"/>
      <c r="T364" s="19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2" t="s">
        <v>183</v>
      </c>
      <c r="AU364" s="192" t="s">
        <v>85</v>
      </c>
      <c r="AV364" s="13" t="s">
        <v>85</v>
      </c>
      <c r="AW364" s="13" t="s">
        <v>31</v>
      </c>
      <c r="AX364" s="13" t="s">
        <v>83</v>
      </c>
      <c r="AY364" s="192" t="s">
        <v>119</v>
      </c>
    </row>
    <row r="365" s="2" customFormat="1" ht="33" customHeight="1">
      <c r="A365" s="38"/>
      <c r="B365" s="171"/>
      <c r="C365" s="172" t="s">
        <v>627</v>
      </c>
      <c r="D365" s="172" t="s">
        <v>122</v>
      </c>
      <c r="E365" s="173" t="s">
        <v>628</v>
      </c>
      <c r="F365" s="174" t="s">
        <v>629</v>
      </c>
      <c r="G365" s="175" t="s">
        <v>225</v>
      </c>
      <c r="H365" s="176">
        <v>229.80000000000001</v>
      </c>
      <c r="I365" s="177"/>
      <c r="J365" s="178">
        <f>ROUND(I365*H365,2)</f>
        <v>0</v>
      </c>
      <c r="K365" s="174" t="s">
        <v>126</v>
      </c>
      <c r="L365" s="39"/>
      <c r="M365" s="179" t="s">
        <v>1</v>
      </c>
      <c r="N365" s="180" t="s">
        <v>40</v>
      </c>
      <c r="O365" s="77"/>
      <c r="P365" s="181">
        <f>O365*H365</f>
        <v>0</v>
      </c>
      <c r="Q365" s="181">
        <v>0.1295</v>
      </c>
      <c r="R365" s="181">
        <f>Q365*H365</f>
        <v>29.759100000000004</v>
      </c>
      <c r="S365" s="181">
        <v>0</v>
      </c>
      <c r="T365" s="182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183" t="s">
        <v>138</v>
      </c>
      <c r="AT365" s="183" t="s">
        <v>122</v>
      </c>
      <c r="AU365" s="183" t="s">
        <v>85</v>
      </c>
      <c r="AY365" s="19" t="s">
        <v>119</v>
      </c>
      <c r="BE365" s="184">
        <f>IF(N365="základní",J365,0)</f>
        <v>0</v>
      </c>
      <c r="BF365" s="184">
        <f>IF(N365="snížená",J365,0)</f>
        <v>0</v>
      </c>
      <c r="BG365" s="184">
        <f>IF(N365="zákl. přenesená",J365,0)</f>
        <v>0</v>
      </c>
      <c r="BH365" s="184">
        <f>IF(N365="sníž. přenesená",J365,0)</f>
        <v>0</v>
      </c>
      <c r="BI365" s="184">
        <f>IF(N365="nulová",J365,0)</f>
        <v>0</v>
      </c>
      <c r="BJ365" s="19" t="s">
        <v>83</v>
      </c>
      <c r="BK365" s="184">
        <f>ROUND(I365*H365,2)</f>
        <v>0</v>
      </c>
      <c r="BL365" s="19" t="s">
        <v>138</v>
      </c>
      <c r="BM365" s="183" t="s">
        <v>630</v>
      </c>
    </row>
    <row r="366" s="13" customFormat="1">
      <c r="A366" s="13"/>
      <c r="B366" s="190"/>
      <c r="C366" s="13"/>
      <c r="D366" s="191" t="s">
        <v>183</v>
      </c>
      <c r="E366" s="192" t="s">
        <v>1</v>
      </c>
      <c r="F366" s="193" t="s">
        <v>631</v>
      </c>
      <c r="G366" s="13"/>
      <c r="H366" s="194">
        <v>229.80000000000001</v>
      </c>
      <c r="I366" s="195"/>
      <c r="J366" s="13"/>
      <c r="K366" s="13"/>
      <c r="L366" s="190"/>
      <c r="M366" s="196"/>
      <c r="N366" s="197"/>
      <c r="O366" s="197"/>
      <c r="P366" s="197"/>
      <c r="Q366" s="197"/>
      <c r="R366" s="197"/>
      <c r="S366" s="197"/>
      <c r="T366" s="19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2" t="s">
        <v>183</v>
      </c>
      <c r="AU366" s="192" t="s">
        <v>85</v>
      </c>
      <c r="AV366" s="13" t="s">
        <v>85</v>
      </c>
      <c r="AW366" s="13" t="s">
        <v>31</v>
      </c>
      <c r="AX366" s="13" t="s">
        <v>83</v>
      </c>
      <c r="AY366" s="192" t="s">
        <v>119</v>
      </c>
    </row>
    <row r="367" s="2" customFormat="1" ht="16.5" customHeight="1">
      <c r="A367" s="38"/>
      <c r="B367" s="171"/>
      <c r="C367" s="214" t="s">
        <v>632</v>
      </c>
      <c r="D367" s="214" t="s">
        <v>242</v>
      </c>
      <c r="E367" s="215" t="s">
        <v>633</v>
      </c>
      <c r="F367" s="216" t="s">
        <v>634</v>
      </c>
      <c r="G367" s="217" t="s">
        <v>225</v>
      </c>
      <c r="H367" s="218">
        <v>241.28999999999999</v>
      </c>
      <c r="I367" s="219"/>
      <c r="J367" s="220">
        <f>ROUND(I367*H367,2)</f>
        <v>0</v>
      </c>
      <c r="K367" s="216" t="s">
        <v>126</v>
      </c>
      <c r="L367" s="221"/>
      <c r="M367" s="222" t="s">
        <v>1</v>
      </c>
      <c r="N367" s="223" t="s">
        <v>40</v>
      </c>
      <c r="O367" s="77"/>
      <c r="P367" s="181">
        <f>O367*H367</f>
        <v>0</v>
      </c>
      <c r="Q367" s="181">
        <v>0.035999999999999997</v>
      </c>
      <c r="R367" s="181">
        <f>Q367*H367</f>
        <v>8.6864399999999993</v>
      </c>
      <c r="S367" s="181">
        <v>0</v>
      </c>
      <c r="T367" s="18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83" t="s">
        <v>154</v>
      </c>
      <c r="AT367" s="183" t="s">
        <v>242</v>
      </c>
      <c r="AU367" s="183" t="s">
        <v>85</v>
      </c>
      <c r="AY367" s="19" t="s">
        <v>119</v>
      </c>
      <c r="BE367" s="184">
        <f>IF(N367="základní",J367,0)</f>
        <v>0</v>
      </c>
      <c r="BF367" s="184">
        <f>IF(N367="snížená",J367,0)</f>
        <v>0</v>
      </c>
      <c r="BG367" s="184">
        <f>IF(N367="zákl. přenesená",J367,0)</f>
        <v>0</v>
      </c>
      <c r="BH367" s="184">
        <f>IF(N367="sníž. přenesená",J367,0)</f>
        <v>0</v>
      </c>
      <c r="BI367" s="184">
        <f>IF(N367="nulová",J367,0)</f>
        <v>0</v>
      </c>
      <c r="BJ367" s="19" t="s">
        <v>83</v>
      </c>
      <c r="BK367" s="184">
        <f>ROUND(I367*H367,2)</f>
        <v>0</v>
      </c>
      <c r="BL367" s="19" t="s">
        <v>138</v>
      </c>
      <c r="BM367" s="183" t="s">
        <v>635</v>
      </c>
    </row>
    <row r="368" s="13" customFormat="1">
      <c r="A368" s="13"/>
      <c r="B368" s="190"/>
      <c r="C368" s="13"/>
      <c r="D368" s="191" t="s">
        <v>183</v>
      </c>
      <c r="E368" s="192" t="s">
        <v>1</v>
      </c>
      <c r="F368" s="193" t="s">
        <v>636</v>
      </c>
      <c r="G368" s="13"/>
      <c r="H368" s="194">
        <v>241.28999999999999</v>
      </c>
      <c r="I368" s="195"/>
      <c r="J368" s="13"/>
      <c r="K368" s="13"/>
      <c r="L368" s="190"/>
      <c r="M368" s="196"/>
      <c r="N368" s="197"/>
      <c r="O368" s="197"/>
      <c r="P368" s="197"/>
      <c r="Q368" s="197"/>
      <c r="R368" s="197"/>
      <c r="S368" s="197"/>
      <c r="T368" s="19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2" t="s">
        <v>183</v>
      </c>
      <c r="AU368" s="192" t="s">
        <v>85</v>
      </c>
      <c r="AV368" s="13" t="s">
        <v>85</v>
      </c>
      <c r="AW368" s="13" t="s">
        <v>31</v>
      </c>
      <c r="AX368" s="13" t="s">
        <v>83</v>
      </c>
      <c r="AY368" s="192" t="s">
        <v>119</v>
      </c>
    </row>
    <row r="369" s="2" customFormat="1" ht="24.15" customHeight="1">
      <c r="A369" s="38"/>
      <c r="B369" s="171"/>
      <c r="C369" s="172" t="s">
        <v>637</v>
      </c>
      <c r="D369" s="172" t="s">
        <v>122</v>
      </c>
      <c r="E369" s="173" t="s">
        <v>638</v>
      </c>
      <c r="F369" s="174" t="s">
        <v>639</v>
      </c>
      <c r="G369" s="175" t="s">
        <v>225</v>
      </c>
      <c r="H369" s="176">
        <v>18</v>
      </c>
      <c r="I369" s="177"/>
      <c r="J369" s="178">
        <f>ROUND(I369*H369,2)</f>
        <v>0</v>
      </c>
      <c r="K369" s="174" t="s">
        <v>1</v>
      </c>
      <c r="L369" s="39"/>
      <c r="M369" s="179" t="s">
        <v>1</v>
      </c>
      <c r="N369" s="180" t="s">
        <v>40</v>
      </c>
      <c r="O369" s="77"/>
      <c r="P369" s="181">
        <f>O369*H369</f>
        <v>0</v>
      </c>
      <c r="Q369" s="181">
        <v>0.1295</v>
      </c>
      <c r="R369" s="181">
        <f>Q369*H369</f>
        <v>2.331</v>
      </c>
      <c r="S369" s="181">
        <v>0</v>
      </c>
      <c r="T369" s="182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183" t="s">
        <v>138</v>
      </c>
      <c r="AT369" s="183" t="s">
        <v>122</v>
      </c>
      <c r="AU369" s="183" t="s">
        <v>85</v>
      </c>
      <c r="AY369" s="19" t="s">
        <v>119</v>
      </c>
      <c r="BE369" s="184">
        <f>IF(N369="základní",J369,0)</f>
        <v>0</v>
      </c>
      <c r="BF369" s="184">
        <f>IF(N369="snížená",J369,0)</f>
        <v>0</v>
      </c>
      <c r="BG369" s="184">
        <f>IF(N369="zákl. přenesená",J369,0)</f>
        <v>0</v>
      </c>
      <c r="BH369" s="184">
        <f>IF(N369="sníž. přenesená",J369,0)</f>
        <v>0</v>
      </c>
      <c r="BI369" s="184">
        <f>IF(N369="nulová",J369,0)</f>
        <v>0</v>
      </c>
      <c r="BJ369" s="19" t="s">
        <v>83</v>
      </c>
      <c r="BK369" s="184">
        <f>ROUND(I369*H369,2)</f>
        <v>0</v>
      </c>
      <c r="BL369" s="19" t="s">
        <v>138</v>
      </c>
      <c r="BM369" s="183" t="s">
        <v>640</v>
      </c>
    </row>
    <row r="370" s="13" customFormat="1">
      <c r="A370" s="13"/>
      <c r="B370" s="190"/>
      <c r="C370" s="13"/>
      <c r="D370" s="191" t="s">
        <v>183</v>
      </c>
      <c r="E370" s="192" t="s">
        <v>1</v>
      </c>
      <c r="F370" s="193" t="s">
        <v>641</v>
      </c>
      <c r="G370" s="13"/>
      <c r="H370" s="194">
        <v>18</v>
      </c>
      <c r="I370" s="195"/>
      <c r="J370" s="13"/>
      <c r="K370" s="13"/>
      <c r="L370" s="190"/>
      <c r="M370" s="196"/>
      <c r="N370" s="197"/>
      <c r="O370" s="197"/>
      <c r="P370" s="197"/>
      <c r="Q370" s="197"/>
      <c r="R370" s="197"/>
      <c r="S370" s="197"/>
      <c r="T370" s="19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2" t="s">
        <v>183</v>
      </c>
      <c r="AU370" s="192" t="s">
        <v>85</v>
      </c>
      <c r="AV370" s="13" t="s">
        <v>85</v>
      </c>
      <c r="AW370" s="13" t="s">
        <v>31</v>
      </c>
      <c r="AX370" s="13" t="s">
        <v>83</v>
      </c>
      <c r="AY370" s="192" t="s">
        <v>119</v>
      </c>
    </row>
    <row r="371" s="2" customFormat="1" ht="16.5" customHeight="1">
      <c r="A371" s="38"/>
      <c r="B371" s="171"/>
      <c r="C371" s="214" t="s">
        <v>642</v>
      </c>
      <c r="D371" s="214" t="s">
        <v>242</v>
      </c>
      <c r="E371" s="215" t="s">
        <v>643</v>
      </c>
      <c r="F371" s="216" t="s">
        <v>644</v>
      </c>
      <c r="G371" s="217" t="s">
        <v>245</v>
      </c>
      <c r="H371" s="218">
        <v>148.911</v>
      </c>
      <c r="I371" s="219"/>
      <c r="J371" s="220">
        <f>ROUND(I371*H371,2)</f>
        <v>0</v>
      </c>
      <c r="K371" s="216" t="s">
        <v>1</v>
      </c>
      <c r="L371" s="221"/>
      <c r="M371" s="222" t="s">
        <v>1</v>
      </c>
      <c r="N371" s="223" t="s">
        <v>40</v>
      </c>
      <c r="O371" s="77"/>
      <c r="P371" s="181">
        <f>O371*H371</f>
        <v>0</v>
      </c>
      <c r="Q371" s="181">
        <v>0</v>
      </c>
      <c r="R371" s="181">
        <f>Q371*H371</f>
        <v>0</v>
      </c>
      <c r="S371" s="181">
        <v>0</v>
      </c>
      <c r="T371" s="182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183" t="s">
        <v>154</v>
      </c>
      <c r="AT371" s="183" t="s">
        <v>242</v>
      </c>
      <c r="AU371" s="183" t="s">
        <v>85</v>
      </c>
      <c r="AY371" s="19" t="s">
        <v>119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9" t="s">
        <v>83</v>
      </c>
      <c r="BK371" s="184">
        <f>ROUND(I371*H371,2)</f>
        <v>0</v>
      </c>
      <c r="BL371" s="19" t="s">
        <v>138</v>
      </c>
      <c r="BM371" s="183" t="s">
        <v>645</v>
      </c>
    </row>
    <row r="372" s="13" customFormat="1">
      <c r="A372" s="13"/>
      <c r="B372" s="190"/>
      <c r="C372" s="13"/>
      <c r="D372" s="191" t="s">
        <v>183</v>
      </c>
      <c r="E372" s="192" t="s">
        <v>1</v>
      </c>
      <c r="F372" s="193" t="s">
        <v>646</v>
      </c>
      <c r="G372" s="13"/>
      <c r="H372" s="194">
        <v>141.81800000000001</v>
      </c>
      <c r="I372" s="195"/>
      <c r="J372" s="13"/>
      <c r="K372" s="13"/>
      <c r="L372" s="190"/>
      <c r="M372" s="196"/>
      <c r="N372" s="197"/>
      <c r="O372" s="197"/>
      <c r="P372" s="197"/>
      <c r="Q372" s="197"/>
      <c r="R372" s="197"/>
      <c r="S372" s="197"/>
      <c r="T372" s="19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2" t="s">
        <v>183</v>
      </c>
      <c r="AU372" s="192" t="s">
        <v>85</v>
      </c>
      <c r="AV372" s="13" t="s">
        <v>85</v>
      </c>
      <c r="AW372" s="13" t="s">
        <v>31</v>
      </c>
      <c r="AX372" s="13" t="s">
        <v>75</v>
      </c>
      <c r="AY372" s="192" t="s">
        <v>119</v>
      </c>
    </row>
    <row r="373" s="16" customFormat="1">
      <c r="A373" s="16"/>
      <c r="B373" s="224"/>
      <c r="C373" s="16"/>
      <c r="D373" s="191" t="s">
        <v>183</v>
      </c>
      <c r="E373" s="225" t="s">
        <v>1</v>
      </c>
      <c r="F373" s="226" t="s">
        <v>269</v>
      </c>
      <c r="G373" s="16"/>
      <c r="H373" s="227">
        <v>141.81800000000001</v>
      </c>
      <c r="I373" s="228"/>
      <c r="J373" s="16"/>
      <c r="K373" s="16"/>
      <c r="L373" s="224"/>
      <c r="M373" s="229"/>
      <c r="N373" s="230"/>
      <c r="O373" s="230"/>
      <c r="P373" s="230"/>
      <c r="Q373" s="230"/>
      <c r="R373" s="230"/>
      <c r="S373" s="230"/>
      <c r="T373" s="231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25" t="s">
        <v>183</v>
      </c>
      <c r="AU373" s="225" t="s">
        <v>85</v>
      </c>
      <c r="AV373" s="16" t="s">
        <v>132</v>
      </c>
      <c r="AW373" s="16" t="s">
        <v>31</v>
      </c>
      <c r="AX373" s="16" t="s">
        <v>75</v>
      </c>
      <c r="AY373" s="225" t="s">
        <v>119</v>
      </c>
    </row>
    <row r="374" s="13" customFormat="1">
      <c r="A374" s="13"/>
      <c r="B374" s="190"/>
      <c r="C374" s="13"/>
      <c r="D374" s="191" t="s">
        <v>183</v>
      </c>
      <c r="E374" s="192" t="s">
        <v>1</v>
      </c>
      <c r="F374" s="193" t="s">
        <v>647</v>
      </c>
      <c r="G374" s="13"/>
      <c r="H374" s="194">
        <v>148.911</v>
      </c>
      <c r="I374" s="195"/>
      <c r="J374" s="13"/>
      <c r="K374" s="13"/>
      <c r="L374" s="190"/>
      <c r="M374" s="196"/>
      <c r="N374" s="197"/>
      <c r="O374" s="197"/>
      <c r="P374" s="197"/>
      <c r="Q374" s="197"/>
      <c r="R374" s="197"/>
      <c r="S374" s="197"/>
      <c r="T374" s="19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2" t="s">
        <v>183</v>
      </c>
      <c r="AU374" s="192" t="s">
        <v>85</v>
      </c>
      <c r="AV374" s="13" t="s">
        <v>85</v>
      </c>
      <c r="AW374" s="13" t="s">
        <v>31</v>
      </c>
      <c r="AX374" s="13" t="s">
        <v>83</v>
      </c>
      <c r="AY374" s="192" t="s">
        <v>119</v>
      </c>
    </row>
    <row r="375" s="2" customFormat="1" ht="24.15" customHeight="1">
      <c r="A375" s="38"/>
      <c r="B375" s="171"/>
      <c r="C375" s="172" t="s">
        <v>648</v>
      </c>
      <c r="D375" s="172" t="s">
        <v>122</v>
      </c>
      <c r="E375" s="173" t="s">
        <v>649</v>
      </c>
      <c r="F375" s="174" t="s">
        <v>650</v>
      </c>
      <c r="G375" s="175" t="s">
        <v>264</v>
      </c>
      <c r="H375" s="176">
        <v>7.5380000000000003</v>
      </c>
      <c r="I375" s="177"/>
      <c r="J375" s="178">
        <f>ROUND(I375*H375,2)</f>
        <v>0</v>
      </c>
      <c r="K375" s="174" t="s">
        <v>126</v>
      </c>
      <c r="L375" s="39"/>
      <c r="M375" s="179" t="s">
        <v>1</v>
      </c>
      <c r="N375" s="180" t="s">
        <v>40</v>
      </c>
      <c r="O375" s="77"/>
      <c r="P375" s="181">
        <f>O375*H375</f>
        <v>0</v>
      </c>
      <c r="Q375" s="181">
        <v>2.2563399999999998</v>
      </c>
      <c r="R375" s="181">
        <f>Q375*H375</f>
        <v>17.00829092</v>
      </c>
      <c r="S375" s="181">
        <v>0</v>
      </c>
      <c r="T375" s="18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183" t="s">
        <v>138</v>
      </c>
      <c r="AT375" s="183" t="s">
        <v>122</v>
      </c>
      <c r="AU375" s="183" t="s">
        <v>85</v>
      </c>
      <c r="AY375" s="19" t="s">
        <v>119</v>
      </c>
      <c r="BE375" s="184">
        <f>IF(N375="základní",J375,0)</f>
        <v>0</v>
      </c>
      <c r="BF375" s="184">
        <f>IF(N375="snížená",J375,0)</f>
        <v>0</v>
      </c>
      <c r="BG375" s="184">
        <f>IF(N375="zákl. přenesená",J375,0)</f>
        <v>0</v>
      </c>
      <c r="BH375" s="184">
        <f>IF(N375="sníž. přenesená",J375,0)</f>
        <v>0</v>
      </c>
      <c r="BI375" s="184">
        <f>IF(N375="nulová",J375,0)</f>
        <v>0</v>
      </c>
      <c r="BJ375" s="19" t="s">
        <v>83</v>
      </c>
      <c r="BK375" s="184">
        <f>ROUND(I375*H375,2)</f>
        <v>0</v>
      </c>
      <c r="BL375" s="19" t="s">
        <v>138</v>
      </c>
      <c r="BM375" s="183" t="s">
        <v>651</v>
      </c>
    </row>
    <row r="376" s="13" customFormat="1">
      <c r="A376" s="13"/>
      <c r="B376" s="190"/>
      <c r="C376" s="13"/>
      <c r="D376" s="191" t="s">
        <v>183</v>
      </c>
      <c r="E376" s="192" t="s">
        <v>1</v>
      </c>
      <c r="F376" s="193" t="s">
        <v>652</v>
      </c>
      <c r="G376" s="13"/>
      <c r="H376" s="194">
        <v>3.5179999999999998</v>
      </c>
      <c r="I376" s="195"/>
      <c r="J376" s="13"/>
      <c r="K376" s="13"/>
      <c r="L376" s="190"/>
      <c r="M376" s="196"/>
      <c r="N376" s="197"/>
      <c r="O376" s="197"/>
      <c r="P376" s="197"/>
      <c r="Q376" s="197"/>
      <c r="R376" s="197"/>
      <c r="S376" s="197"/>
      <c r="T376" s="19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2" t="s">
        <v>183</v>
      </c>
      <c r="AU376" s="192" t="s">
        <v>85</v>
      </c>
      <c r="AV376" s="13" t="s">
        <v>85</v>
      </c>
      <c r="AW376" s="13" t="s">
        <v>31</v>
      </c>
      <c r="AX376" s="13" t="s">
        <v>75</v>
      </c>
      <c r="AY376" s="192" t="s">
        <v>119</v>
      </c>
    </row>
    <row r="377" s="13" customFormat="1">
      <c r="A377" s="13"/>
      <c r="B377" s="190"/>
      <c r="C377" s="13"/>
      <c r="D377" s="191" t="s">
        <v>183</v>
      </c>
      <c r="E377" s="192" t="s">
        <v>1</v>
      </c>
      <c r="F377" s="193" t="s">
        <v>653</v>
      </c>
      <c r="G377" s="13"/>
      <c r="H377" s="194">
        <v>3.4500000000000002</v>
      </c>
      <c r="I377" s="195"/>
      <c r="J377" s="13"/>
      <c r="K377" s="13"/>
      <c r="L377" s="190"/>
      <c r="M377" s="196"/>
      <c r="N377" s="197"/>
      <c r="O377" s="197"/>
      <c r="P377" s="197"/>
      <c r="Q377" s="197"/>
      <c r="R377" s="197"/>
      <c r="S377" s="197"/>
      <c r="T377" s="19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92" t="s">
        <v>183</v>
      </c>
      <c r="AU377" s="192" t="s">
        <v>85</v>
      </c>
      <c r="AV377" s="13" t="s">
        <v>85</v>
      </c>
      <c r="AW377" s="13" t="s">
        <v>31</v>
      </c>
      <c r="AX377" s="13" t="s">
        <v>75</v>
      </c>
      <c r="AY377" s="192" t="s">
        <v>119</v>
      </c>
    </row>
    <row r="378" s="13" customFormat="1">
      <c r="A378" s="13"/>
      <c r="B378" s="190"/>
      <c r="C378" s="13"/>
      <c r="D378" s="191" t="s">
        <v>183</v>
      </c>
      <c r="E378" s="192" t="s">
        <v>1</v>
      </c>
      <c r="F378" s="193" t="s">
        <v>654</v>
      </c>
      <c r="G378" s="13"/>
      <c r="H378" s="194">
        <v>0.27000000000000002</v>
      </c>
      <c r="I378" s="195"/>
      <c r="J378" s="13"/>
      <c r="K378" s="13"/>
      <c r="L378" s="190"/>
      <c r="M378" s="196"/>
      <c r="N378" s="197"/>
      <c r="O378" s="197"/>
      <c r="P378" s="197"/>
      <c r="Q378" s="197"/>
      <c r="R378" s="197"/>
      <c r="S378" s="197"/>
      <c r="T378" s="19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2" t="s">
        <v>183</v>
      </c>
      <c r="AU378" s="192" t="s">
        <v>85</v>
      </c>
      <c r="AV378" s="13" t="s">
        <v>85</v>
      </c>
      <c r="AW378" s="13" t="s">
        <v>31</v>
      </c>
      <c r="AX378" s="13" t="s">
        <v>75</v>
      </c>
      <c r="AY378" s="192" t="s">
        <v>119</v>
      </c>
    </row>
    <row r="379" s="13" customFormat="1">
      <c r="A379" s="13"/>
      <c r="B379" s="190"/>
      <c r="C379" s="13"/>
      <c r="D379" s="191" t="s">
        <v>183</v>
      </c>
      <c r="E379" s="192" t="s">
        <v>1</v>
      </c>
      <c r="F379" s="193" t="s">
        <v>655</v>
      </c>
      <c r="G379" s="13"/>
      <c r="H379" s="194">
        <v>0.29999999999999999</v>
      </c>
      <c r="I379" s="195"/>
      <c r="J379" s="13"/>
      <c r="K379" s="13"/>
      <c r="L379" s="190"/>
      <c r="M379" s="196"/>
      <c r="N379" s="197"/>
      <c r="O379" s="197"/>
      <c r="P379" s="197"/>
      <c r="Q379" s="197"/>
      <c r="R379" s="197"/>
      <c r="S379" s="197"/>
      <c r="T379" s="19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2" t="s">
        <v>183</v>
      </c>
      <c r="AU379" s="192" t="s">
        <v>85</v>
      </c>
      <c r="AV379" s="13" t="s">
        <v>85</v>
      </c>
      <c r="AW379" s="13" t="s">
        <v>31</v>
      </c>
      <c r="AX379" s="13" t="s">
        <v>75</v>
      </c>
      <c r="AY379" s="192" t="s">
        <v>119</v>
      </c>
    </row>
    <row r="380" s="15" customFormat="1">
      <c r="A380" s="15"/>
      <c r="B380" s="206"/>
      <c r="C380" s="15"/>
      <c r="D380" s="191" t="s">
        <v>183</v>
      </c>
      <c r="E380" s="207" t="s">
        <v>1</v>
      </c>
      <c r="F380" s="208" t="s">
        <v>213</v>
      </c>
      <c r="G380" s="15"/>
      <c r="H380" s="209">
        <v>7.5379999999999994</v>
      </c>
      <c r="I380" s="210"/>
      <c r="J380" s="15"/>
      <c r="K380" s="15"/>
      <c r="L380" s="206"/>
      <c r="M380" s="211"/>
      <c r="N380" s="212"/>
      <c r="O380" s="212"/>
      <c r="P380" s="212"/>
      <c r="Q380" s="212"/>
      <c r="R380" s="212"/>
      <c r="S380" s="212"/>
      <c r="T380" s="21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07" t="s">
        <v>183</v>
      </c>
      <c r="AU380" s="207" t="s">
        <v>85</v>
      </c>
      <c r="AV380" s="15" t="s">
        <v>138</v>
      </c>
      <c r="AW380" s="15" t="s">
        <v>31</v>
      </c>
      <c r="AX380" s="15" t="s">
        <v>83</v>
      </c>
      <c r="AY380" s="207" t="s">
        <v>119</v>
      </c>
    </row>
    <row r="381" s="2" customFormat="1" ht="24.15" customHeight="1">
      <c r="A381" s="38"/>
      <c r="B381" s="171"/>
      <c r="C381" s="172" t="s">
        <v>656</v>
      </c>
      <c r="D381" s="172" t="s">
        <v>122</v>
      </c>
      <c r="E381" s="173" t="s">
        <v>657</v>
      </c>
      <c r="F381" s="174" t="s">
        <v>658</v>
      </c>
      <c r="G381" s="175" t="s">
        <v>225</v>
      </c>
      <c r="H381" s="176">
        <v>141.44999999999999</v>
      </c>
      <c r="I381" s="177"/>
      <c r="J381" s="178">
        <f>ROUND(I381*H381,2)</f>
        <v>0</v>
      </c>
      <c r="K381" s="174" t="s">
        <v>126</v>
      </c>
      <c r="L381" s="39"/>
      <c r="M381" s="179" t="s">
        <v>1</v>
      </c>
      <c r="N381" s="180" t="s">
        <v>40</v>
      </c>
      <c r="O381" s="77"/>
      <c r="P381" s="181">
        <f>O381*H381</f>
        <v>0</v>
      </c>
      <c r="Q381" s="181">
        <v>1.0000000000000001E-05</v>
      </c>
      <c r="R381" s="181">
        <f>Q381*H381</f>
        <v>0.0014145</v>
      </c>
      <c r="S381" s="181">
        <v>0</v>
      </c>
      <c r="T381" s="182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183" t="s">
        <v>138</v>
      </c>
      <c r="AT381" s="183" t="s">
        <v>122</v>
      </c>
      <c r="AU381" s="183" t="s">
        <v>85</v>
      </c>
      <c r="AY381" s="19" t="s">
        <v>119</v>
      </c>
      <c r="BE381" s="184">
        <f>IF(N381="základní",J381,0)</f>
        <v>0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19" t="s">
        <v>83</v>
      </c>
      <c r="BK381" s="184">
        <f>ROUND(I381*H381,2)</f>
        <v>0</v>
      </c>
      <c r="BL381" s="19" t="s">
        <v>138</v>
      </c>
      <c r="BM381" s="183" t="s">
        <v>659</v>
      </c>
    </row>
    <row r="382" s="2" customFormat="1" ht="24.15" customHeight="1">
      <c r="A382" s="38"/>
      <c r="B382" s="171"/>
      <c r="C382" s="172" t="s">
        <v>660</v>
      </c>
      <c r="D382" s="172" t="s">
        <v>122</v>
      </c>
      <c r="E382" s="173" t="s">
        <v>661</v>
      </c>
      <c r="F382" s="174" t="s">
        <v>662</v>
      </c>
      <c r="G382" s="175" t="s">
        <v>225</v>
      </c>
      <c r="H382" s="176">
        <v>141.44999999999999</v>
      </c>
      <c r="I382" s="177"/>
      <c r="J382" s="178">
        <f>ROUND(I382*H382,2)</f>
        <v>0</v>
      </c>
      <c r="K382" s="174" t="s">
        <v>126</v>
      </c>
      <c r="L382" s="39"/>
      <c r="M382" s="179" t="s">
        <v>1</v>
      </c>
      <c r="N382" s="180" t="s">
        <v>40</v>
      </c>
      <c r="O382" s="77"/>
      <c r="P382" s="181">
        <f>O382*H382</f>
        <v>0</v>
      </c>
      <c r="Q382" s="181">
        <v>0.00088000000000000003</v>
      </c>
      <c r="R382" s="181">
        <f>Q382*H382</f>
        <v>0.12447599999999999</v>
      </c>
      <c r="S382" s="181">
        <v>0</v>
      </c>
      <c r="T382" s="18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183" t="s">
        <v>138</v>
      </c>
      <c r="AT382" s="183" t="s">
        <v>122</v>
      </c>
      <c r="AU382" s="183" t="s">
        <v>85</v>
      </c>
      <c r="AY382" s="19" t="s">
        <v>119</v>
      </c>
      <c r="BE382" s="184">
        <f>IF(N382="základní",J382,0)</f>
        <v>0</v>
      </c>
      <c r="BF382" s="184">
        <f>IF(N382="snížená",J382,0)</f>
        <v>0</v>
      </c>
      <c r="BG382" s="184">
        <f>IF(N382="zákl. přenesená",J382,0)</f>
        <v>0</v>
      </c>
      <c r="BH382" s="184">
        <f>IF(N382="sníž. přenesená",J382,0)</f>
        <v>0</v>
      </c>
      <c r="BI382" s="184">
        <f>IF(N382="nulová",J382,0)</f>
        <v>0</v>
      </c>
      <c r="BJ382" s="19" t="s">
        <v>83</v>
      </c>
      <c r="BK382" s="184">
        <f>ROUND(I382*H382,2)</f>
        <v>0</v>
      </c>
      <c r="BL382" s="19" t="s">
        <v>138</v>
      </c>
      <c r="BM382" s="183" t="s">
        <v>663</v>
      </c>
    </row>
    <row r="383" s="2" customFormat="1" ht="24.15" customHeight="1">
      <c r="A383" s="38"/>
      <c r="B383" s="171"/>
      <c r="C383" s="172" t="s">
        <v>664</v>
      </c>
      <c r="D383" s="172" t="s">
        <v>122</v>
      </c>
      <c r="E383" s="173" t="s">
        <v>665</v>
      </c>
      <c r="F383" s="174" t="s">
        <v>666</v>
      </c>
      <c r="G383" s="175" t="s">
        <v>225</v>
      </c>
      <c r="H383" s="176">
        <v>141.44999999999999</v>
      </c>
      <c r="I383" s="177"/>
      <c r="J383" s="178">
        <f>ROUND(I383*H383,2)</f>
        <v>0</v>
      </c>
      <c r="K383" s="174" t="s">
        <v>126</v>
      </c>
      <c r="L383" s="39"/>
      <c r="M383" s="179" t="s">
        <v>1</v>
      </c>
      <c r="N383" s="180" t="s">
        <v>40</v>
      </c>
      <c r="O383" s="77"/>
      <c r="P383" s="181">
        <f>O383*H383</f>
        <v>0</v>
      </c>
      <c r="Q383" s="181">
        <v>0</v>
      </c>
      <c r="R383" s="181">
        <f>Q383*H383</f>
        <v>0</v>
      </c>
      <c r="S383" s="181">
        <v>0</v>
      </c>
      <c r="T383" s="182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183" t="s">
        <v>138</v>
      </c>
      <c r="AT383" s="183" t="s">
        <v>122</v>
      </c>
      <c r="AU383" s="183" t="s">
        <v>85</v>
      </c>
      <c r="AY383" s="19" t="s">
        <v>119</v>
      </c>
      <c r="BE383" s="184">
        <f>IF(N383="základní",J383,0)</f>
        <v>0</v>
      </c>
      <c r="BF383" s="184">
        <f>IF(N383="snížená",J383,0)</f>
        <v>0</v>
      </c>
      <c r="BG383" s="184">
        <f>IF(N383="zákl. přenesená",J383,0)</f>
        <v>0</v>
      </c>
      <c r="BH383" s="184">
        <f>IF(N383="sníž. přenesená",J383,0)</f>
        <v>0</v>
      </c>
      <c r="BI383" s="184">
        <f>IF(N383="nulová",J383,0)</f>
        <v>0</v>
      </c>
      <c r="BJ383" s="19" t="s">
        <v>83</v>
      </c>
      <c r="BK383" s="184">
        <f>ROUND(I383*H383,2)</f>
        <v>0</v>
      </c>
      <c r="BL383" s="19" t="s">
        <v>138</v>
      </c>
      <c r="BM383" s="183" t="s">
        <v>667</v>
      </c>
    </row>
    <row r="384" s="13" customFormat="1">
      <c r="A384" s="13"/>
      <c r="B384" s="190"/>
      <c r="C384" s="13"/>
      <c r="D384" s="191" t="s">
        <v>183</v>
      </c>
      <c r="E384" s="192" t="s">
        <v>1</v>
      </c>
      <c r="F384" s="193" t="s">
        <v>668</v>
      </c>
      <c r="G384" s="13"/>
      <c r="H384" s="194">
        <v>141.44999999999999</v>
      </c>
      <c r="I384" s="195"/>
      <c r="J384" s="13"/>
      <c r="K384" s="13"/>
      <c r="L384" s="190"/>
      <c r="M384" s="196"/>
      <c r="N384" s="197"/>
      <c r="O384" s="197"/>
      <c r="P384" s="197"/>
      <c r="Q384" s="197"/>
      <c r="R384" s="197"/>
      <c r="S384" s="197"/>
      <c r="T384" s="19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92" t="s">
        <v>183</v>
      </c>
      <c r="AU384" s="192" t="s">
        <v>85</v>
      </c>
      <c r="AV384" s="13" t="s">
        <v>85</v>
      </c>
      <c r="AW384" s="13" t="s">
        <v>31</v>
      </c>
      <c r="AX384" s="13" t="s">
        <v>83</v>
      </c>
      <c r="AY384" s="192" t="s">
        <v>119</v>
      </c>
    </row>
    <row r="385" s="2" customFormat="1" ht="24.15" customHeight="1">
      <c r="A385" s="38"/>
      <c r="B385" s="171"/>
      <c r="C385" s="172" t="s">
        <v>669</v>
      </c>
      <c r="D385" s="172" t="s">
        <v>122</v>
      </c>
      <c r="E385" s="173" t="s">
        <v>670</v>
      </c>
      <c r="F385" s="174" t="s">
        <v>671</v>
      </c>
      <c r="G385" s="175" t="s">
        <v>245</v>
      </c>
      <c r="H385" s="176">
        <v>12</v>
      </c>
      <c r="I385" s="177"/>
      <c r="J385" s="178">
        <f>ROUND(I385*H385,2)</f>
        <v>0</v>
      </c>
      <c r="K385" s="174" t="s">
        <v>126</v>
      </c>
      <c r="L385" s="39"/>
      <c r="M385" s="179" t="s">
        <v>1</v>
      </c>
      <c r="N385" s="180" t="s">
        <v>40</v>
      </c>
      <c r="O385" s="77"/>
      <c r="P385" s="181">
        <f>O385*H385</f>
        <v>0</v>
      </c>
      <c r="Q385" s="181">
        <v>0</v>
      </c>
      <c r="R385" s="181">
        <f>Q385*H385</f>
        <v>0</v>
      </c>
      <c r="S385" s="181">
        <v>0.108</v>
      </c>
      <c r="T385" s="182">
        <f>S385*H385</f>
        <v>1.296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83" t="s">
        <v>138</v>
      </c>
      <c r="AT385" s="183" t="s">
        <v>122</v>
      </c>
      <c r="AU385" s="183" t="s">
        <v>85</v>
      </c>
      <c r="AY385" s="19" t="s">
        <v>119</v>
      </c>
      <c r="BE385" s="184">
        <f>IF(N385="základní",J385,0)</f>
        <v>0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19" t="s">
        <v>83</v>
      </c>
      <c r="BK385" s="184">
        <f>ROUND(I385*H385,2)</f>
        <v>0</v>
      </c>
      <c r="BL385" s="19" t="s">
        <v>138</v>
      </c>
      <c r="BM385" s="183" t="s">
        <v>672</v>
      </c>
    </row>
    <row r="386" s="2" customFormat="1" ht="24.15" customHeight="1">
      <c r="A386" s="38"/>
      <c r="B386" s="171"/>
      <c r="C386" s="214" t="s">
        <v>673</v>
      </c>
      <c r="D386" s="214" t="s">
        <v>242</v>
      </c>
      <c r="E386" s="215" t="s">
        <v>674</v>
      </c>
      <c r="F386" s="216" t="s">
        <v>675</v>
      </c>
      <c r="G386" s="217" t="s">
        <v>245</v>
      </c>
      <c r="H386" s="218">
        <v>2</v>
      </c>
      <c r="I386" s="219"/>
      <c r="J386" s="220">
        <f>ROUND(I386*H386,2)</f>
        <v>0</v>
      </c>
      <c r="K386" s="216" t="s">
        <v>126</v>
      </c>
      <c r="L386" s="221"/>
      <c r="M386" s="222" t="s">
        <v>1</v>
      </c>
      <c r="N386" s="223" t="s">
        <v>40</v>
      </c>
      <c r="O386" s="77"/>
      <c r="P386" s="181">
        <f>O386*H386</f>
        <v>0</v>
      </c>
      <c r="Q386" s="181">
        <v>0.56999999999999995</v>
      </c>
      <c r="R386" s="181">
        <f>Q386*H386</f>
        <v>1.1399999999999999</v>
      </c>
      <c r="S386" s="181">
        <v>0</v>
      </c>
      <c r="T386" s="182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83" t="s">
        <v>154</v>
      </c>
      <c r="AT386" s="183" t="s">
        <v>242</v>
      </c>
      <c r="AU386" s="183" t="s">
        <v>85</v>
      </c>
      <c r="AY386" s="19" t="s">
        <v>119</v>
      </c>
      <c r="BE386" s="184">
        <f>IF(N386="základní",J386,0)</f>
        <v>0</v>
      </c>
      <c r="BF386" s="184">
        <f>IF(N386="snížená",J386,0)</f>
        <v>0</v>
      </c>
      <c r="BG386" s="184">
        <f>IF(N386="zákl. přenesená",J386,0)</f>
        <v>0</v>
      </c>
      <c r="BH386" s="184">
        <f>IF(N386="sníž. přenesená",J386,0)</f>
        <v>0</v>
      </c>
      <c r="BI386" s="184">
        <f>IF(N386="nulová",J386,0)</f>
        <v>0</v>
      </c>
      <c r="BJ386" s="19" t="s">
        <v>83</v>
      </c>
      <c r="BK386" s="184">
        <f>ROUND(I386*H386,2)</f>
        <v>0</v>
      </c>
      <c r="BL386" s="19" t="s">
        <v>138</v>
      </c>
      <c r="BM386" s="183" t="s">
        <v>676</v>
      </c>
    </row>
    <row r="387" s="2" customFormat="1" ht="24.15" customHeight="1">
      <c r="A387" s="38"/>
      <c r="B387" s="171"/>
      <c r="C387" s="172" t="s">
        <v>677</v>
      </c>
      <c r="D387" s="172" t="s">
        <v>122</v>
      </c>
      <c r="E387" s="173" t="s">
        <v>678</v>
      </c>
      <c r="F387" s="174" t="s">
        <v>679</v>
      </c>
      <c r="G387" s="175" t="s">
        <v>225</v>
      </c>
      <c r="H387" s="176">
        <v>12</v>
      </c>
      <c r="I387" s="177"/>
      <c r="J387" s="178">
        <f>ROUND(I387*H387,2)</f>
        <v>0</v>
      </c>
      <c r="K387" s="174" t="s">
        <v>126</v>
      </c>
      <c r="L387" s="39"/>
      <c r="M387" s="179" t="s">
        <v>1</v>
      </c>
      <c r="N387" s="180" t="s">
        <v>40</v>
      </c>
      <c r="O387" s="77"/>
      <c r="P387" s="181">
        <f>O387*H387</f>
        <v>0</v>
      </c>
      <c r="Q387" s="181">
        <v>0.29221000000000003</v>
      </c>
      <c r="R387" s="181">
        <f>Q387*H387</f>
        <v>3.5065200000000001</v>
      </c>
      <c r="S387" s="181">
        <v>0</v>
      </c>
      <c r="T387" s="182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183" t="s">
        <v>138</v>
      </c>
      <c r="AT387" s="183" t="s">
        <v>122</v>
      </c>
      <c r="AU387" s="183" t="s">
        <v>85</v>
      </c>
      <c r="AY387" s="19" t="s">
        <v>119</v>
      </c>
      <c r="BE387" s="184">
        <f>IF(N387="základní",J387,0)</f>
        <v>0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19" t="s">
        <v>83</v>
      </c>
      <c r="BK387" s="184">
        <f>ROUND(I387*H387,2)</f>
        <v>0</v>
      </c>
      <c r="BL387" s="19" t="s">
        <v>138</v>
      </c>
      <c r="BM387" s="183" t="s">
        <v>680</v>
      </c>
    </row>
    <row r="388" s="2" customFormat="1" ht="24.15" customHeight="1">
      <c r="A388" s="38"/>
      <c r="B388" s="171"/>
      <c r="C388" s="214" t="s">
        <v>681</v>
      </c>
      <c r="D388" s="214" t="s">
        <v>242</v>
      </c>
      <c r="E388" s="215" t="s">
        <v>682</v>
      </c>
      <c r="F388" s="216" t="s">
        <v>683</v>
      </c>
      <c r="G388" s="217" t="s">
        <v>225</v>
      </c>
      <c r="H388" s="218">
        <v>12.6</v>
      </c>
      <c r="I388" s="219"/>
      <c r="J388" s="220">
        <f>ROUND(I388*H388,2)</f>
        <v>0</v>
      </c>
      <c r="K388" s="216" t="s">
        <v>126</v>
      </c>
      <c r="L388" s="221"/>
      <c r="M388" s="222" t="s">
        <v>1</v>
      </c>
      <c r="N388" s="223" t="s">
        <v>40</v>
      </c>
      <c r="O388" s="77"/>
      <c r="P388" s="181">
        <f>O388*H388</f>
        <v>0</v>
      </c>
      <c r="Q388" s="181">
        <v>0.033000000000000002</v>
      </c>
      <c r="R388" s="181">
        <f>Q388*H388</f>
        <v>0.4158</v>
      </c>
      <c r="S388" s="181">
        <v>0</v>
      </c>
      <c r="T388" s="182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83" t="s">
        <v>154</v>
      </c>
      <c r="AT388" s="183" t="s">
        <v>242</v>
      </c>
      <c r="AU388" s="183" t="s">
        <v>85</v>
      </c>
      <c r="AY388" s="19" t="s">
        <v>119</v>
      </c>
      <c r="BE388" s="184">
        <f>IF(N388="základní",J388,0)</f>
        <v>0</v>
      </c>
      <c r="BF388" s="184">
        <f>IF(N388="snížená",J388,0)</f>
        <v>0</v>
      </c>
      <c r="BG388" s="184">
        <f>IF(N388="zákl. přenesená",J388,0)</f>
        <v>0</v>
      </c>
      <c r="BH388" s="184">
        <f>IF(N388="sníž. přenesená",J388,0)</f>
        <v>0</v>
      </c>
      <c r="BI388" s="184">
        <f>IF(N388="nulová",J388,0)</f>
        <v>0</v>
      </c>
      <c r="BJ388" s="19" t="s">
        <v>83</v>
      </c>
      <c r="BK388" s="184">
        <f>ROUND(I388*H388,2)</f>
        <v>0</v>
      </c>
      <c r="BL388" s="19" t="s">
        <v>138</v>
      </c>
      <c r="BM388" s="183" t="s">
        <v>684</v>
      </c>
    </row>
    <row r="389" s="13" customFormat="1">
      <c r="A389" s="13"/>
      <c r="B389" s="190"/>
      <c r="C389" s="13"/>
      <c r="D389" s="191" t="s">
        <v>183</v>
      </c>
      <c r="E389" s="192" t="s">
        <v>1</v>
      </c>
      <c r="F389" s="193" t="s">
        <v>685</v>
      </c>
      <c r="G389" s="13"/>
      <c r="H389" s="194">
        <v>12.6</v>
      </c>
      <c r="I389" s="195"/>
      <c r="J389" s="13"/>
      <c r="K389" s="13"/>
      <c r="L389" s="190"/>
      <c r="M389" s="196"/>
      <c r="N389" s="197"/>
      <c r="O389" s="197"/>
      <c r="P389" s="197"/>
      <c r="Q389" s="197"/>
      <c r="R389" s="197"/>
      <c r="S389" s="197"/>
      <c r="T389" s="19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2" t="s">
        <v>183</v>
      </c>
      <c r="AU389" s="192" t="s">
        <v>85</v>
      </c>
      <c r="AV389" s="13" t="s">
        <v>85</v>
      </c>
      <c r="AW389" s="13" t="s">
        <v>31</v>
      </c>
      <c r="AX389" s="13" t="s">
        <v>83</v>
      </c>
      <c r="AY389" s="192" t="s">
        <v>119</v>
      </c>
    </row>
    <row r="390" s="2" customFormat="1" ht="24.15" customHeight="1">
      <c r="A390" s="38"/>
      <c r="B390" s="171"/>
      <c r="C390" s="214" t="s">
        <v>686</v>
      </c>
      <c r="D390" s="214" t="s">
        <v>242</v>
      </c>
      <c r="E390" s="215" t="s">
        <v>687</v>
      </c>
      <c r="F390" s="216" t="s">
        <v>688</v>
      </c>
      <c r="G390" s="217" t="s">
        <v>245</v>
      </c>
      <c r="H390" s="218">
        <v>25.199999999999999</v>
      </c>
      <c r="I390" s="219"/>
      <c r="J390" s="220">
        <f>ROUND(I390*H390,2)</f>
        <v>0</v>
      </c>
      <c r="K390" s="216" t="s">
        <v>1</v>
      </c>
      <c r="L390" s="221"/>
      <c r="M390" s="222" t="s">
        <v>1</v>
      </c>
      <c r="N390" s="223" t="s">
        <v>40</v>
      </c>
      <c r="O390" s="77"/>
      <c r="P390" s="181">
        <f>O390*H390</f>
        <v>0</v>
      </c>
      <c r="Q390" s="181">
        <v>0</v>
      </c>
      <c r="R390" s="181">
        <f>Q390*H390</f>
        <v>0</v>
      </c>
      <c r="S390" s="181">
        <v>0</v>
      </c>
      <c r="T390" s="18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183" t="s">
        <v>154</v>
      </c>
      <c r="AT390" s="183" t="s">
        <v>242</v>
      </c>
      <c r="AU390" s="183" t="s">
        <v>85</v>
      </c>
      <c r="AY390" s="19" t="s">
        <v>119</v>
      </c>
      <c r="BE390" s="184">
        <f>IF(N390="základní",J390,0)</f>
        <v>0</v>
      </c>
      <c r="BF390" s="184">
        <f>IF(N390="snížená",J390,0)</f>
        <v>0</v>
      </c>
      <c r="BG390" s="184">
        <f>IF(N390="zákl. přenesená",J390,0)</f>
        <v>0</v>
      </c>
      <c r="BH390" s="184">
        <f>IF(N390="sníž. přenesená",J390,0)</f>
        <v>0</v>
      </c>
      <c r="BI390" s="184">
        <f>IF(N390="nulová",J390,0)</f>
        <v>0</v>
      </c>
      <c r="BJ390" s="19" t="s">
        <v>83</v>
      </c>
      <c r="BK390" s="184">
        <f>ROUND(I390*H390,2)</f>
        <v>0</v>
      </c>
      <c r="BL390" s="19" t="s">
        <v>138</v>
      </c>
      <c r="BM390" s="183" t="s">
        <v>689</v>
      </c>
    </row>
    <row r="391" s="13" customFormat="1">
      <c r="A391" s="13"/>
      <c r="B391" s="190"/>
      <c r="C391" s="13"/>
      <c r="D391" s="191" t="s">
        <v>183</v>
      </c>
      <c r="E391" s="192" t="s">
        <v>1</v>
      </c>
      <c r="F391" s="193" t="s">
        <v>690</v>
      </c>
      <c r="G391" s="13"/>
      <c r="H391" s="194">
        <v>25.199999999999999</v>
      </c>
      <c r="I391" s="195"/>
      <c r="J391" s="13"/>
      <c r="K391" s="13"/>
      <c r="L391" s="190"/>
      <c r="M391" s="196"/>
      <c r="N391" s="197"/>
      <c r="O391" s="197"/>
      <c r="P391" s="197"/>
      <c r="Q391" s="197"/>
      <c r="R391" s="197"/>
      <c r="S391" s="197"/>
      <c r="T391" s="19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2" t="s">
        <v>183</v>
      </c>
      <c r="AU391" s="192" t="s">
        <v>85</v>
      </c>
      <c r="AV391" s="13" t="s">
        <v>85</v>
      </c>
      <c r="AW391" s="13" t="s">
        <v>31</v>
      </c>
      <c r="AX391" s="13" t="s">
        <v>83</v>
      </c>
      <c r="AY391" s="192" t="s">
        <v>119</v>
      </c>
    </row>
    <row r="392" s="2" customFormat="1" ht="24.15" customHeight="1">
      <c r="A392" s="38"/>
      <c r="B392" s="171"/>
      <c r="C392" s="172" t="s">
        <v>691</v>
      </c>
      <c r="D392" s="172" t="s">
        <v>122</v>
      </c>
      <c r="E392" s="173" t="s">
        <v>692</v>
      </c>
      <c r="F392" s="174" t="s">
        <v>693</v>
      </c>
      <c r="G392" s="175" t="s">
        <v>245</v>
      </c>
      <c r="H392" s="176">
        <v>1</v>
      </c>
      <c r="I392" s="177"/>
      <c r="J392" s="178">
        <f>ROUND(I392*H392,2)</f>
        <v>0</v>
      </c>
      <c r="K392" s="174" t="s">
        <v>126</v>
      </c>
      <c r="L392" s="39"/>
      <c r="M392" s="179" t="s">
        <v>1</v>
      </c>
      <c r="N392" s="180" t="s">
        <v>40</v>
      </c>
      <c r="O392" s="77"/>
      <c r="P392" s="181">
        <f>O392*H392</f>
        <v>0</v>
      </c>
      <c r="Q392" s="181">
        <v>0.00080000000000000004</v>
      </c>
      <c r="R392" s="181">
        <f>Q392*H392</f>
        <v>0.00080000000000000004</v>
      </c>
      <c r="S392" s="181">
        <v>0</v>
      </c>
      <c r="T392" s="182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183" t="s">
        <v>138</v>
      </c>
      <c r="AT392" s="183" t="s">
        <v>122</v>
      </c>
      <c r="AU392" s="183" t="s">
        <v>85</v>
      </c>
      <c r="AY392" s="19" t="s">
        <v>119</v>
      </c>
      <c r="BE392" s="184">
        <f>IF(N392="základní",J392,0)</f>
        <v>0</v>
      </c>
      <c r="BF392" s="184">
        <f>IF(N392="snížená",J392,0)</f>
        <v>0</v>
      </c>
      <c r="BG392" s="184">
        <f>IF(N392="zákl. přenesená",J392,0)</f>
        <v>0</v>
      </c>
      <c r="BH392" s="184">
        <f>IF(N392="sníž. přenesená",J392,0)</f>
        <v>0</v>
      </c>
      <c r="BI392" s="184">
        <f>IF(N392="nulová",J392,0)</f>
        <v>0</v>
      </c>
      <c r="BJ392" s="19" t="s">
        <v>83</v>
      </c>
      <c r="BK392" s="184">
        <f>ROUND(I392*H392,2)</f>
        <v>0</v>
      </c>
      <c r="BL392" s="19" t="s">
        <v>138</v>
      </c>
      <c r="BM392" s="183" t="s">
        <v>694</v>
      </c>
    </row>
    <row r="393" s="2" customFormat="1" ht="24.15" customHeight="1">
      <c r="A393" s="38"/>
      <c r="B393" s="171"/>
      <c r="C393" s="214" t="s">
        <v>695</v>
      </c>
      <c r="D393" s="214" t="s">
        <v>242</v>
      </c>
      <c r="E393" s="215" t="s">
        <v>696</v>
      </c>
      <c r="F393" s="216" t="s">
        <v>697</v>
      </c>
      <c r="G393" s="217" t="s">
        <v>245</v>
      </c>
      <c r="H393" s="218">
        <v>1</v>
      </c>
      <c r="I393" s="219"/>
      <c r="J393" s="220">
        <f>ROUND(I393*H393,2)</f>
        <v>0</v>
      </c>
      <c r="K393" s="216" t="s">
        <v>126</v>
      </c>
      <c r="L393" s="221"/>
      <c r="M393" s="222" t="s">
        <v>1</v>
      </c>
      <c r="N393" s="223" t="s">
        <v>40</v>
      </c>
      <c r="O393" s="77"/>
      <c r="P393" s="181">
        <f>O393*H393</f>
        <v>0</v>
      </c>
      <c r="Q393" s="181">
        <v>0.02</v>
      </c>
      <c r="R393" s="181">
        <f>Q393*H393</f>
        <v>0.02</v>
      </c>
      <c r="S393" s="181">
        <v>0</v>
      </c>
      <c r="T393" s="182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183" t="s">
        <v>154</v>
      </c>
      <c r="AT393" s="183" t="s">
        <v>242</v>
      </c>
      <c r="AU393" s="183" t="s">
        <v>85</v>
      </c>
      <c r="AY393" s="19" t="s">
        <v>119</v>
      </c>
      <c r="BE393" s="184">
        <f>IF(N393="základní",J393,0)</f>
        <v>0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19" t="s">
        <v>83</v>
      </c>
      <c r="BK393" s="184">
        <f>ROUND(I393*H393,2)</f>
        <v>0</v>
      </c>
      <c r="BL393" s="19" t="s">
        <v>138</v>
      </c>
      <c r="BM393" s="183" t="s">
        <v>698</v>
      </c>
    </row>
    <row r="394" s="2" customFormat="1" ht="24.15" customHeight="1">
      <c r="A394" s="38"/>
      <c r="B394" s="171"/>
      <c r="C394" s="172" t="s">
        <v>699</v>
      </c>
      <c r="D394" s="172" t="s">
        <v>122</v>
      </c>
      <c r="E394" s="173" t="s">
        <v>700</v>
      </c>
      <c r="F394" s="174" t="s">
        <v>701</v>
      </c>
      <c r="G394" s="175" t="s">
        <v>245</v>
      </c>
      <c r="H394" s="176">
        <v>1</v>
      </c>
      <c r="I394" s="177"/>
      <c r="J394" s="178">
        <f>ROUND(I394*H394,2)</f>
        <v>0</v>
      </c>
      <c r="K394" s="174" t="s">
        <v>126</v>
      </c>
      <c r="L394" s="39"/>
      <c r="M394" s="179" t="s">
        <v>1</v>
      </c>
      <c r="N394" s="180" t="s">
        <v>40</v>
      </c>
      <c r="O394" s="77"/>
      <c r="P394" s="181">
        <f>O394*H394</f>
        <v>0</v>
      </c>
      <c r="Q394" s="181">
        <v>0.014659999999999999</v>
      </c>
      <c r="R394" s="181">
        <f>Q394*H394</f>
        <v>0.014659999999999999</v>
      </c>
      <c r="S394" s="181">
        <v>0</v>
      </c>
      <c r="T394" s="18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83" t="s">
        <v>138</v>
      </c>
      <c r="AT394" s="183" t="s">
        <v>122</v>
      </c>
      <c r="AU394" s="183" t="s">
        <v>85</v>
      </c>
      <c r="AY394" s="19" t="s">
        <v>119</v>
      </c>
      <c r="BE394" s="184">
        <f>IF(N394="základní",J394,0)</f>
        <v>0</v>
      </c>
      <c r="BF394" s="184">
        <f>IF(N394="snížená",J394,0)</f>
        <v>0</v>
      </c>
      <c r="BG394" s="184">
        <f>IF(N394="zákl. přenesená",J394,0)</f>
        <v>0</v>
      </c>
      <c r="BH394" s="184">
        <f>IF(N394="sníž. přenesená",J394,0)</f>
        <v>0</v>
      </c>
      <c r="BI394" s="184">
        <f>IF(N394="nulová",J394,0)</f>
        <v>0</v>
      </c>
      <c r="BJ394" s="19" t="s">
        <v>83</v>
      </c>
      <c r="BK394" s="184">
        <f>ROUND(I394*H394,2)</f>
        <v>0</v>
      </c>
      <c r="BL394" s="19" t="s">
        <v>138</v>
      </c>
      <c r="BM394" s="183" t="s">
        <v>702</v>
      </c>
    </row>
    <row r="395" s="13" customFormat="1">
      <c r="A395" s="13"/>
      <c r="B395" s="190"/>
      <c r="C395" s="13"/>
      <c r="D395" s="191" t="s">
        <v>183</v>
      </c>
      <c r="E395" s="192" t="s">
        <v>1</v>
      </c>
      <c r="F395" s="193" t="s">
        <v>703</v>
      </c>
      <c r="G395" s="13"/>
      <c r="H395" s="194">
        <v>1</v>
      </c>
      <c r="I395" s="195"/>
      <c r="J395" s="13"/>
      <c r="K395" s="13"/>
      <c r="L395" s="190"/>
      <c r="M395" s="196"/>
      <c r="N395" s="197"/>
      <c r="O395" s="197"/>
      <c r="P395" s="197"/>
      <c r="Q395" s="197"/>
      <c r="R395" s="197"/>
      <c r="S395" s="197"/>
      <c r="T395" s="19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192" t="s">
        <v>183</v>
      </c>
      <c r="AU395" s="192" t="s">
        <v>85</v>
      </c>
      <c r="AV395" s="13" t="s">
        <v>85</v>
      </c>
      <c r="AW395" s="13" t="s">
        <v>31</v>
      </c>
      <c r="AX395" s="13" t="s">
        <v>83</v>
      </c>
      <c r="AY395" s="192" t="s">
        <v>119</v>
      </c>
    </row>
    <row r="396" s="2" customFormat="1" ht="24.15" customHeight="1">
      <c r="A396" s="38"/>
      <c r="B396" s="171"/>
      <c r="C396" s="172" t="s">
        <v>704</v>
      </c>
      <c r="D396" s="172" t="s">
        <v>122</v>
      </c>
      <c r="E396" s="173" t="s">
        <v>705</v>
      </c>
      <c r="F396" s="174" t="s">
        <v>706</v>
      </c>
      <c r="G396" s="175" t="s">
        <v>245</v>
      </c>
      <c r="H396" s="176">
        <v>2</v>
      </c>
      <c r="I396" s="177"/>
      <c r="J396" s="178">
        <f>ROUND(I396*H396,2)</f>
        <v>0</v>
      </c>
      <c r="K396" s="174" t="s">
        <v>126</v>
      </c>
      <c r="L396" s="39"/>
      <c r="M396" s="179" t="s">
        <v>1</v>
      </c>
      <c r="N396" s="180" t="s">
        <v>40</v>
      </c>
      <c r="O396" s="77"/>
      <c r="P396" s="181">
        <f>O396*H396</f>
        <v>0</v>
      </c>
      <c r="Q396" s="181">
        <v>0</v>
      </c>
      <c r="R396" s="181">
        <f>Q396*H396</f>
        <v>0</v>
      </c>
      <c r="S396" s="181">
        <v>0.16500000000000001</v>
      </c>
      <c r="T396" s="182">
        <f>S396*H396</f>
        <v>0.33000000000000002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83" t="s">
        <v>138</v>
      </c>
      <c r="AT396" s="183" t="s">
        <v>122</v>
      </c>
      <c r="AU396" s="183" t="s">
        <v>85</v>
      </c>
      <c r="AY396" s="19" t="s">
        <v>119</v>
      </c>
      <c r="BE396" s="184">
        <f>IF(N396="základní",J396,0)</f>
        <v>0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19" t="s">
        <v>83</v>
      </c>
      <c r="BK396" s="184">
        <f>ROUND(I396*H396,2)</f>
        <v>0</v>
      </c>
      <c r="BL396" s="19" t="s">
        <v>138</v>
      </c>
      <c r="BM396" s="183" t="s">
        <v>707</v>
      </c>
    </row>
    <row r="397" s="12" customFormat="1" ht="22.8" customHeight="1">
      <c r="A397" s="12"/>
      <c r="B397" s="158"/>
      <c r="C397" s="12"/>
      <c r="D397" s="159" t="s">
        <v>74</v>
      </c>
      <c r="E397" s="169" t="s">
        <v>708</v>
      </c>
      <c r="F397" s="169" t="s">
        <v>709</v>
      </c>
      <c r="G397" s="12"/>
      <c r="H397" s="12"/>
      <c r="I397" s="161"/>
      <c r="J397" s="170">
        <f>BK397</f>
        <v>0</v>
      </c>
      <c r="K397" s="12"/>
      <c r="L397" s="158"/>
      <c r="M397" s="163"/>
      <c r="N397" s="164"/>
      <c r="O397" s="164"/>
      <c r="P397" s="165">
        <f>SUM(P398:P438)</f>
        <v>0</v>
      </c>
      <c r="Q397" s="164"/>
      <c r="R397" s="165">
        <f>SUM(R398:R438)</f>
        <v>0</v>
      </c>
      <c r="S397" s="164"/>
      <c r="T397" s="166">
        <f>SUM(T398:T438)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159" t="s">
        <v>83</v>
      </c>
      <c r="AT397" s="167" t="s">
        <v>74</v>
      </c>
      <c r="AU397" s="167" t="s">
        <v>83</v>
      </c>
      <c r="AY397" s="159" t="s">
        <v>119</v>
      </c>
      <c r="BK397" s="168">
        <f>SUM(BK398:BK438)</f>
        <v>0</v>
      </c>
    </row>
    <row r="398" s="2" customFormat="1" ht="24.15" customHeight="1">
      <c r="A398" s="38"/>
      <c r="B398" s="171"/>
      <c r="C398" s="172" t="s">
        <v>710</v>
      </c>
      <c r="D398" s="172" t="s">
        <v>122</v>
      </c>
      <c r="E398" s="173" t="s">
        <v>711</v>
      </c>
      <c r="F398" s="174" t="s">
        <v>712</v>
      </c>
      <c r="G398" s="175" t="s">
        <v>337</v>
      </c>
      <c r="H398" s="176">
        <v>249.84</v>
      </c>
      <c r="I398" s="177"/>
      <c r="J398" s="178">
        <f>ROUND(I398*H398,2)</f>
        <v>0</v>
      </c>
      <c r="K398" s="174" t="s">
        <v>126</v>
      </c>
      <c r="L398" s="39"/>
      <c r="M398" s="179" t="s">
        <v>1</v>
      </c>
      <c r="N398" s="180" t="s">
        <v>40</v>
      </c>
      <c r="O398" s="77"/>
      <c r="P398" s="181">
        <f>O398*H398</f>
        <v>0</v>
      </c>
      <c r="Q398" s="181">
        <v>0</v>
      </c>
      <c r="R398" s="181">
        <f>Q398*H398</f>
        <v>0</v>
      </c>
      <c r="S398" s="181">
        <v>0</v>
      </c>
      <c r="T398" s="18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83" t="s">
        <v>138</v>
      </c>
      <c r="AT398" s="183" t="s">
        <v>122</v>
      </c>
      <c r="AU398" s="183" t="s">
        <v>85</v>
      </c>
      <c r="AY398" s="19" t="s">
        <v>119</v>
      </c>
      <c r="BE398" s="184">
        <f>IF(N398="základní",J398,0)</f>
        <v>0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19" t="s">
        <v>83</v>
      </c>
      <c r="BK398" s="184">
        <f>ROUND(I398*H398,2)</f>
        <v>0</v>
      </c>
      <c r="BL398" s="19" t="s">
        <v>138</v>
      </c>
      <c r="BM398" s="183" t="s">
        <v>713</v>
      </c>
    </row>
    <row r="399" s="13" customFormat="1">
      <c r="A399" s="13"/>
      <c r="B399" s="190"/>
      <c r="C399" s="13"/>
      <c r="D399" s="191" t="s">
        <v>183</v>
      </c>
      <c r="E399" s="192" t="s">
        <v>1</v>
      </c>
      <c r="F399" s="193" t="s">
        <v>714</v>
      </c>
      <c r="G399" s="13"/>
      <c r="H399" s="194">
        <v>126.31999999999999</v>
      </c>
      <c r="I399" s="195"/>
      <c r="J399" s="13"/>
      <c r="K399" s="13"/>
      <c r="L399" s="190"/>
      <c r="M399" s="196"/>
      <c r="N399" s="197"/>
      <c r="O399" s="197"/>
      <c r="P399" s="197"/>
      <c r="Q399" s="197"/>
      <c r="R399" s="197"/>
      <c r="S399" s="197"/>
      <c r="T399" s="19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2" t="s">
        <v>183</v>
      </c>
      <c r="AU399" s="192" t="s">
        <v>85</v>
      </c>
      <c r="AV399" s="13" t="s">
        <v>85</v>
      </c>
      <c r="AW399" s="13" t="s">
        <v>31</v>
      </c>
      <c r="AX399" s="13" t="s">
        <v>75</v>
      </c>
      <c r="AY399" s="192" t="s">
        <v>119</v>
      </c>
    </row>
    <row r="400" s="13" customFormat="1">
      <c r="A400" s="13"/>
      <c r="B400" s="190"/>
      <c r="C400" s="13"/>
      <c r="D400" s="191" t="s">
        <v>183</v>
      </c>
      <c r="E400" s="192" t="s">
        <v>1</v>
      </c>
      <c r="F400" s="193" t="s">
        <v>715</v>
      </c>
      <c r="G400" s="13"/>
      <c r="H400" s="194">
        <v>5.6799999999999997</v>
      </c>
      <c r="I400" s="195"/>
      <c r="J400" s="13"/>
      <c r="K400" s="13"/>
      <c r="L400" s="190"/>
      <c r="M400" s="196"/>
      <c r="N400" s="197"/>
      <c r="O400" s="197"/>
      <c r="P400" s="197"/>
      <c r="Q400" s="197"/>
      <c r="R400" s="197"/>
      <c r="S400" s="197"/>
      <c r="T400" s="19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2" t="s">
        <v>183</v>
      </c>
      <c r="AU400" s="192" t="s">
        <v>85</v>
      </c>
      <c r="AV400" s="13" t="s">
        <v>85</v>
      </c>
      <c r="AW400" s="13" t="s">
        <v>31</v>
      </c>
      <c r="AX400" s="13" t="s">
        <v>75</v>
      </c>
      <c r="AY400" s="192" t="s">
        <v>119</v>
      </c>
    </row>
    <row r="401" s="13" customFormat="1">
      <c r="A401" s="13"/>
      <c r="B401" s="190"/>
      <c r="C401" s="13"/>
      <c r="D401" s="191" t="s">
        <v>183</v>
      </c>
      <c r="E401" s="192" t="s">
        <v>1</v>
      </c>
      <c r="F401" s="193" t="s">
        <v>716</v>
      </c>
      <c r="G401" s="13"/>
      <c r="H401" s="194">
        <v>23.850000000000001</v>
      </c>
      <c r="I401" s="195"/>
      <c r="J401" s="13"/>
      <c r="K401" s="13"/>
      <c r="L401" s="190"/>
      <c r="M401" s="196"/>
      <c r="N401" s="197"/>
      <c r="O401" s="197"/>
      <c r="P401" s="197"/>
      <c r="Q401" s="197"/>
      <c r="R401" s="197"/>
      <c r="S401" s="197"/>
      <c r="T401" s="19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2" t="s">
        <v>183</v>
      </c>
      <c r="AU401" s="192" t="s">
        <v>85</v>
      </c>
      <c r="AV401" s="13" t="s">
        <v>85</v>
      </c>
      <c r="AW401" s="13" t="s">
        <v>31</v>
      </c>
      <c r="AX401" s="13" t="s">
        <v>75</v>
      </c>
      <c r="AY401" s="192" t="s">
        <v>119</v>
      </c>
    </row>
    <row r="402" s="16" customFormat="1">
      <c r="A402" s="16"/>
      <c r="B402" s="224"/>
      <c r="C402" s="16"/>
      <c r="D402" s="191" t="s">
        <v>183</v>
      </c>
      <c r="E402" s="225" t="s">
        <v>1</v>
      </c>
      <c r="F402" s="226" t="s">
        <v>269</v>
      </c>
      <c r="G402" s="16"/>
      <c r="H402" s="227">
        <v>155.84999999999999</v>
      </c>
      <c r="I402" s="228"/>
      <c r="J402" s="16"/>
      <c r="K402" s="16"/>
      <c r="L402" s="224"/>
      <c r="M402" s="229"/>
      <c r="N402" s="230"/>
      <c r="O402" s="230"/>
      <c r="P402" s="230"/>
      <c r="Q402" s="230"/>
      <c r="R402" s="230"/>
      <c r="S402" s="230"/>
      <c r="T402" s="231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225" t="s">
        <v>183</v>
      </c>
      <c r="AU402" s="225" t="s">
        <v>85</v>
      </c>
      <c r="AV402" s="16" t="s">
        <v>132</v>
      </c>
      <c r="AW402" s="16" t="s">
        <v>31</v>
      </c>
      <c r="AX402" s="16" t="s">
        <v>75</v>
      </c>
      <c r="AY402" s="225" t="s">
        <v>119</v>
      </c>
    </row>
    <row r="403" s="13" customFormat="1">
      <c r="A403" s="13"/>
      <c r="B403" s="190"/>
      <c r="C403" s="13"/>
      <c r="D403" s="191" t="s">
        <v>183</v>
      </c>
      <c r="E403" s="192" t="s">
        <v>1</v>
      </c>
      <c r="F403" s="193" t="s">
        <v>717</v>
      </c>
      <c r="G403" s="13"/>
      <c r="H403" s="194">
        <v>93.989999999999995</v>
      </c>
      <c r="I403" s="195"/>
      <c r="J403" s="13"/>
      <c r="K403" s="13"/>
      <c r="L403" s="190"/>
      <c r="M403" s="196"/>
      <c r="N403" s="197"/>
      <c r="O403" s="197"/>
      <c r="P403" s="197"/>
      <c r="Q403" s="197"/>
      <c r="R403" s="197"/>
      <c r="S403" s="197"/>
      <c r="T403" s="19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2" t="s">
        <v>183</v>
      </c>
      <c r="AU403" s="192" t="s">
        <v>85</v>
      </c>
      <c r="AV403" s="13" t="s">
        <v>85</v>
      </c>
      <c r="AW403" s="13" t="s">
        <v>31</v>
      </c>
      <c r="AX403" s="13" t="s">
        <v>75</v>
      </c>
      <c r="AY403" s="192" t="s">
        <v>119</v>
      </c>
    </row>
    <row r="404" s="16" customFormat="1">
      <c r="A404" s="16"/>
      <c r="B404" s="224"/>
      <c r="C404" s="16"/>
      <c r="D404" s="191" t="s">
        <v>183</v>
      </c>
      <c r="E404" s="225" t="s">
        <v>1</v>
      </c>
      <c r="F404" s="226" t="s">
        <v>269</v>
      </c>
      <c r="G404" s="16"/>
      <c r="H404" s="227">
        <v>93.989999999999995</v>
      </c>
      <c r="I404" s="228"/>
      <c r="J404" s="16"/>
      <c r="K404" s="16"/>
      <c r="L404" s="224"/>
      <c r="M404" s="229"/>
      <c r="N404" s="230"/>
      <c r="O404" s="230"/>
      <c r="P404" s="230"/>
      <c r="Q404" s="230"/>
      <c r="R404" s="230"/>
      <c r="S404" s="230"/>
      <c r="T404" s="231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25" t="s">
        <v>183</v>
      </c>
      <c r="AU404" s="225" t="s">
        <v>85</v>
      </c>
      <c r="AV404" s="16" t="s">
        <v>132</v>
      </c>
      <c r="AW404" s="16" t="s">
        <v>31</v>
      </c>
      <c r="AX404" s="16" t="s">
        <v>75</v>
      </c>
      <c r="AY404" s="225" t="s">
        <v>119</v>
      </c>
    </row>
    <row r="405" s="15" customFormat="1">
      <c r="A405" s="15"/>
      <c r="B405" s="206"/>
      <c r="C405" s="15"/>
      <c r="D405" s="191" t="s">
        <v>183</v>
      </c>
      <c r="E405" s="207" t="s">
        <v>1</v>
      </c>
      <c r="F405" s="208" t="s">
        <v>213</v>
      </c>
      <c r="G405" s="15"/>
      <c r="H405" s="209">
        <v>249.83999999999998</v>
      </c>
      <c r="I405" s="210"/>
      <c r="J405" s="15"/>
      <c r="K405" s="15"/>
      <c r="L405" s="206"/>
      <c r="M405" s="211"/>
      <c r="N405" s="212"/>
      <c r="O405" s="212"/>
      <c r="P405" s="212"/>
      <c r="Q405" s="212"/>
      <c r="R405" s="212"/>
      <c r="S405" s="212"/>
      <c r="T405" s="21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07" t="s">
        <v>183</v>
      </c>
      <c r="AU405" s="207" t="s">
        <v>85</v>
      </c>
      <c r="AV405" s="15" t="s">
        <v>138</v>
      </c>
      <c r="AW405" s="15" t="s">
        <v>31</v>
      </c>
      <c r="AX405" s="15" t="s">
        <v>83</v>
      </c>
      <c r="AY405" s="207" t="s">
        <v>119</v>
      </c>
    </row>
    <row r="406" s="2" customFormat="1" ht="16.5" customHeight="1">
      <c r="A406" s="38"/>
      <c r="B406" s="171"/>
      <c r="C406" s="172" t="s">
        <v>718</v>
      </c>
      <c r="D406" s="172" t="s">
        <v>122</v>
      </c>
      <c r="E406" s="173" t="s">
        <v>719</v>
      </c>
      <c r="F406" s="174" t="s">
        <v>720</v>
      </c>
      <c r="G406" s="175" t="s">
        <v>337</v>
      </c>
      <c r="H406" s="176">
        <v>2254.3299999999999</v>
      </c>
      <c r="I406" s="177"/>
      <c r="J406" s="178">
        <f>ROUND(I406*H406,2)</f>
        <v>0</v>
      </c>
      <c r="K406" s="174" t="s">
        <v>126</v>
      </c>
      <c r="L406" s="39"/>
      <c r="M406" s="179" t="s">
        <v>1</v>
      </c>
      <c r="N406" s="180" t="s">
        <v>40</v>
      </c>
      <c r="O406" s="77"/>
      <c r="P406" s="181">
        <f>O406*H406</f>
        <v>0</v>
      </c>
      <c r="Q406" s="181">
        <v>0</v>
      </c>
      <c r="R406" s="181">
        <f>Q406*H406</f>
        <v>0</v>
      </c>
      <c r="S406" s="181">
        <v>0</v>
      </c>
      <c r="T406" s="182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183" t="s">
        <v>138</v>
      </c>
      <c r="AT406" s="183" t="s">
        <v>122</v>
      </c>
      <c r="AU406" s="183" t="s">
        <v>85</v>
      </c>
      <c r="AY406" s="19" t="s">
        <v>119</v>
      </c>
      <c r="BE406" s="184">
        <f>IF(N406="základní",J406,0)</f>
        <v>0</v>
      </c>
      <c r="BF406" s="184">
        <f>IF(N406="snížená",J406,0)</f>
        <v>0</v>
      </c>
      <c r="BG406" s="184">
        <f>IF(N406="zákl. přenesená",J406,0)</f>
        <v>0</v>
      </c>
      <c r="BH406" s="184">
        <f>IF(N406="sníž. přenesená",J406,0)</f>
        <v>0</v>
      </c>
      <c r="BI406" s="184">
        <f>IF(N406="nulová",J406,0)</f>
        <v>0</v>
      </c>
      <c r="BJ406" s="19" t="s">
        <v>83</v>
      </c>
      <c r="BK406" s="184">
        <f>ROUND(I406*H406,2)</f>
        <v>0</v>
      </c>
      <c r="BL406" s="19" t="s">
        <v>138</v>
      </c>
      <c r="BM406" s="183" t="s">
        <v>721</v>
      </c>
    </row>
    <row r="407" s="13" customFormat="1">
      <c r="A407" s="13"/>
      <c r="B407" s="190"/>
      <c r="C407" s="13"/>
      <c r="D407" s="191" t="s">
        <v>183</v>
      </c>
      <c r="E407" s="192" t="s">
        <v>1</v>
      </c>
      <c r="F407" s="193" t="s">
        <v>722</v>
      </c>
      <c r="G407" s="13"/>
      <c r="H407" s="194">
        <v>2254.3299999999999</v>
      </c>
      <c r="I407" s="195"/>
      <c r="J407" s="13"/>
      <c r="K407" s="13"/>
      <c r="L407" s="190"/>
      <c r="M407" s="196"/>
      <c r="N407" s="197"/>
      <c r="O407" s="197"/>
      <c r="P407" s="197"/>
      <c r="Q407" s="197"/>
      <c r="R407" s="197"/>
      <c r="S407" s="197"/>
      <c r="T407" s="19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2" t="s">
        <v>183</v>
      </c>
      <c r="AU407" s="192" t="s">
        <v>85</v>
      </c>
      <c r="AV407" s="13" t="s">
        <v>85</v>
      </c>
      <c r="AW407" s="13" t="s">
        <v>31</v>
      </c>
      <c r="AX407" s="13" t="s">
        <v>83</v>
      </c>
      <c r="AY407" s="192" t="s">
        <v>119</v>
      </c>
    </row>
    <row r="408" s="2" customFormat="1" ht="16.5" customHeight="1">
      <c r="A408" s="38"/>
      <c r="B408" s="171"/>
      <c r="C408" s="172" t="s">
        <v>723</v>
      </c>
      <c r="D408" s="172" t="s">
        <v>122</v>
      </c>
      <c r="E408" s="173" t="s">
        <v>719</v>
      </c>
      <c r="F408" s="174" t="s">
        <v>720</v>
      </c>
      <c r="G408" s="175" t="s">
        <v>337</v>
      </c>
      <c r="H408" s="176">
        <v>305.72000000000003</v>
      </c>
      <c r="I408" s="177"/>
      <c r="J408" s="178">
        <f>ROUND(I408*H408,2)</f>
        <v>0</v>
      </c>
      <c r="K408" s="174" t="s">
        <v>126</v>
      </c>
      <c r="L408" s="39"/>
      <c r="M408" s="179" t="s">
        <v>1</v>
      </c>
      <c r="N408" s="180" t="s">
        <v>40</v>
      </c>
      <c r="O408" s="77"/>
      <c r="P408" s="181">
        <f>O408*H408</f>
        <v>0</v>
      </c>
      <c r="Q408" s="181">
        <v>0</v>
      </c>
      <c r="R408" s="181">
        <f>Q408*H408</f>
        <v>0</v>
      </c>
      <c r="S408" s="181">
        <v>0</v>
      </c>
      <c r="T408" s="182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83" t="s">
        <v>138</v>
      </c>
      <c r="AT408" s="183" t="s">
        <v>122</v>
      </c>
      <c r="AU408" s="183" t="s">
        <v>85</v>
      </c>
      <c r="AY408" s="19" t="s">
        <v>119</v>
      </c>
      <c r="BE408" s="184">
        <f>IF(N408="základní",J408,0)</f>
        <v>0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19" t="s">
        <v>83</v>
      </c>
      <c r="BK408" s="184">
        <f>ROUND(I408*H408,2)</f>
        <v>0</v>
      </c>
      <c r="BL408" s="19" t="s">
        <v>138</v>
      </c>
      <c r="BM408" s="183" t="s">
        <v>724</v>
      </c>
    </row>
    <row r="409" s="14" customFormat="1">
      <c r="A409" s="14"/>
      <c r="B409" s="199"/>
      <c r="C409" s="14"/>
      <c r="D409" s="191" t="s">
        <v>183</v>
      </c>
      <c r="E409" s="200" t="s">
        <v>1</v>
      </c>
      <c r="F409" s="201" t="s">
        <v>725</v>
      </c>
      <c r="G409" s="14"/>
      <c r="H409" s="200" t="s">
        <v>1</v>
      </c>
      <c r="I409" s="202"/>
      <c r="J409" s="14"/>
      <c r="K409" s="14"/>
      <c r="L409" s="199"/>
      <c r="M409" s="203"/>
      <c r="N409" s="204"/>
      <c r="O409" s="204"/>
      <c r="P409" s="204"/>
      <c r="Q409" s="204"/>
      <c r="R409" s="204"/>
      <c r="S409" s="204"/>
      <c r="T409" s="20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0" t="s">
        <v>183</v>
      </c>
      <c r="AU409" s="200" t="s">
        <v>85</v>
      </c>
      <c r="AV409" s="14" t="s">
        <v>83</v>
      </c>
      <c r="AW409" s="14" t="s">
        <v>31</v>
      </c>
      <c r="AX409" s="14" t="s">
        <v>75</v>
      </c>
      <c r="AY409" s="200" t="s">
        <v>119</v>
      </c>
    </row>
    <row r="410" s="13" customFormat="1">
      <c r="A410" s="13"/>
      <c r="B410" s="190"/>
      <c r="C410" s="13"/>
      <c r="D410" s="191" t="s">
        <v>183</v>
      </c>
      <c r="E410" s="192" t="s">
        <v>1</v>
      </c>
      <c r="F410" s="193" t="s">
        <v>726</v>
      </c>
      <c r="G410" s="13"/>
      <c r="H410" s="194">
        <v>305.72000000000003</v>
      </c>
      <c r="I410" s="195"/>
      <c r="J410" s="13"/>
      <c r="K410" s="13"/>
      <c r="L410" s="190"/>
      <c r="M410" s="196"/>
      <c r="N410" s="197"/>
      <c r="O410" s="197"/>
      <c r="P410" s="197"/>
      <c r="Q410" s="197"/>
      <c r="R410" s="197"/>
      <c r="S410" s="197"/>
      <c r="T410" s="19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2" t="s">
        <v>183</v>
      </c>
      <c r="AU410" s="192" t="s">
        <v>85</v>
      </c>
      <c r="AV410" s="13" t="s">
        <v>85</v>
      </c>
      <c r="AW410" s="13" t="s">
        <v>31</v>
      </c>
      <c r="AX410" s="13" t="s">
        <v>83</v>
      </c>
      <c r="AY410" s="192" t="s">
        <v>119</v>
      </c>
    </row>
    <row r="411" s="2" customFormat="1" ht="24.15" customHeight="1">
      <c r="A411" s="38"/>
      <c r="B411" s="171"/>
      <c r="C411" s="172" t="s">
        <v>727</v>
      </c>
      <c r="D411" s="172" t="s">
        <v>122</v>
      </c>
      <c r="E411" s="173" t="s">
        <v>728</v>
      </c>
      <c r="F411" s="174" t="s">
        <v>729</v>
      </c>
      <c r="G411" s="175" t="s">
        <v>337</v>
      </c>
      <c r="H411" s="176">
        <v>98.030000000000001</v>
      </c>
      <c r="I411" s="177"/>
      <c r="J411" s="178">
        <f>ROUND(I411*H411,2)</f>
        <v>0</v>
      </c>
      <c r="K411" s="174" t="s">
        <v>126</v>
      </c>
      <c r="L411" s="39"/>
      <c r="M411" s="179" t="s">
        <v>1</v>
      </c>
      <c r="N411" s="180" t="s">
        <v>40</v>
      </c>
      <c r="O411" s="77"/>
      <c r="P411" s="181">
        <f>O411*H411</f>
        <v>0</v>
      </c>
      <c r="Q411" s="181">
        <v>0</v>
      </c>
      <c r="R411" s="181">
        <f>Q411*H411</f>
        <v>0</v>
      </c>
      <c r="S411" s="181">
        <v>0</v>
      </c>
      <c r="T411" s="182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183" t="s">
        <v>138</v>
      </c>
      <c r="AT411" s="183" t="s">
        <v>122</v>
      </c>
      <c r="AU411" s="183" t="s">
        <v>85</v>
      </c>
      <c r="AY411" s="19" t="s">
        <v>119</v>
      </c>
      <c r="BE411" s="184">
        <f>IF(N411="základní",J411,0)</f>
        <v>0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19" t="s">
        <v>83</v>
      </c>
      <c r="BK411" s="184">
        <f>ROUND(I411*H411,2)</f>
        <v>0</v>
      </c>
      <c r="BL411" s="19" t="s">
        <v>138</v>
      </c>
      <c r="BM411" s="183" t="s">
        <v>730</v>
      </c>
    </row>
    <row r="412" s="13" customFormat="1">
      <c r="A412" s="13"/>
      <c r="B412" s="190"/>
      <c r="C412" s="13"/>
      <c r="D412" s="191" t="s">
        <v>183</v>
      </c>
      <c r="E412" s="192" t="s">
        <v>1</v>
      </c>
      <c r="F412" s="193" t="s">
        <v>731</v>
      </c>
      <c r="G412" s="13"/>
      <c r="H412" s="194">
        <v>51.380000000000003</v>
      </c>
      <c r="I412" s="195"/>
      <c r="J412" s="13"/>
      <c r="K412" s="13"/>
      <c r="L412" s="190"/>
      <c r="M412" s="196"/>
      <c r="N412" s="197"/>
      <c r="O412" s="197"/>
      <c r="P412" s="197"/>
      <c r="Q412" s="197"/>
      <c r="R412" s="197"/>
      <c r="S412" s="197"/>
      <c r="T412" s="19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2" t="s">
        <v>183</v>
      </c>
      <c r="AU412" s="192" t="s">
        <v>85</v>
      </c>
      <c r="AV412" s="13" t="s">
        <v>85</v>
      </c>
      <c r="AW412" s="13" t="s">
        <v>31</v>
      </c>
      <c r="AX412" s="13" t="s">
        <v>75</v>
      </c>
      <c r="AY412" s="192" t="s">
        <v>119</v>
      </c>
    </row>
    <row r="413" s="13" customFormat="1">
      <c r="A413" s="13"/>
      <c r="B413" s="190"/>
      <c r="C413" s="13"/>
      <c r="D413" s="191" t="s">
        <v>183</v>
      </c>
      <c r="E413" s="192" t="s">
        <v>1</v>
      </c>
      <c r="F413" s="193" t="s">
        <v>732</v>
      </c>
      <c r="G413" s="13"/>
      <c r="H413" s="194">
        <v>10.17</v>
      </c>
      <c r="I413" s="195"/>
      <c r="J413" s="13"/>
      <c r="K413" s="13"/>
      <c r="L413" s="190"/>
      <c r="M413" s="196"/>
      <c r="N413" s="197"/>
      <c r="O413" s="197"/>
      <c r="P413" s="197"/>
      <c r="Q413" s="197"/>
      <c r="R413" s="197"/>
      <c r="S413" s="197"/>
      <c r="T413" s="19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2" t="s">
        <v>183</v>
      </c>
      <c r="AU413" s="192" t="s">
        <v>85</v>
      </c>
      <c r="AV413" s="13" t="s">
        <v>85</v>
      </c>
      <c r="AW413" s="13" t="s">
        <v>31</v>
      </c>
      <c r="AX413" s="13" t="s">
        <v>75</v>
      </c>
      <c r="AY413" s="192" t="s">
        <v>119</v>
      </c>
    </row>
    <row r="414" s="13" customFormat="1">
      <c r="A414" s="13"/>
      <c r="B414" s="190"/>
      <c r="C414" s="13"/>
      <c r="D414" s="191" t="s">
        <v>183</v>
      </c>
      <c r="E414" s="192" t="s">
        <v>1</v>
      </c>
      <c r="F414" s="193" t="s">
        <v>733</v>
      </c>
      <c r="G414" s="13"/>
      <c r="H414" s="194">
        <v>26.079999999999998</v>
      </c>
      <c r="I414" s="195"/>
      <c r="J414" s="13"/>
      <c r="K414" s="13"/>
      <c r="L414" s="190"/>
      <c r="M414" s="196"/>
      <c r="N414" s="197"/>
      <c r="O414" s="197"/>
      <c r="P414" s="197"/>
      <c r="Q414" s="197"/>
      <c r="R414" s="197"/>
      <c r="S414" s="197"/>
      <c r="T414" s="19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2" t="s">
        <v>183</v>
      </c>
      <c r="AU414" s="192" t="s">
        <v>85</v>
      </c>
      <c r="AV414" s="13" t="s">
        <v>85</v>
      </c>
      <c r="AW414" s="13" t="s">
        <v>31</v>
      </c>
      <c r="AX414" s="13" t="s">
        <v>75</v>
      </c>
      <c r="AY414" s="192" t="s">
        <v>119</v>
      </c>
    </row>
    <row r="415" s="13" customFormat="1">
      <c r="A415" s="13"/>
      <c r="B415" s="190"/>
      <c r="C415" s="13"/>
      <c r="D415" s="191" t="s">
        <v>183</v>
      </c>
      <c r="E415" s="192" t="s">
        <v>1</v>
      </c>
      <c r="F415" s="193" t="s">
        <v>734</v>
      </c>
      <c r="G415" s="13"/>
      <c r="H415" s="194">
        <v>6.5700000000000003</v>
      </c>
      <c r="I415" s="195"/>
      <c r="J415" s="13"/>
      <c r="K415" s="13"/>
      <c r="L415" s="190"/>
      <c r="M415" s="196"/>
      <c r="N415" s="197"/>
      <c r="O415" s="197"/>
      <c r="P415" s="197"/>
      <c r="Q415" s="197"/>
      <c r="R415" s="197"/>
      <c r="S415" s="197"/>
      <c r="T415" s="19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2" t="s">
        <v>183</v>
      </c>
      <c r="AU415" s="192" t="s">
        <v>85</v>
      </c>
      <c r="AV415" s="13" t="s">
        <v>85</v>
      </c>
      <c r="AW415" s="13" t="s">
        <v>31</v>
      </c>
      <c r="AX415" s="13" t="s">
        <v>75</v>
      </c>
      <c r="AY415" s="192" t="s">
        <v>119</v>
      </c>
    </row>
    <row r="416" s="13" customFormat="1">
      <c r="A416" s="13"/>
      <c r="B416" s="190"/>
      <c r="C416" s="13"/>
      <c r="D416" s="191" t="s">
        <v>183</v>
      </c>
      <c r="E416" s="192" t="s">
        <v>1</v>
      </c>
      <c r="F416" s="193" t="s">
        <v>735</v>
      </c>
      <c r="G416" s="13"/>
      <c r="H416" s="194">
        <v>0.20000000000000001</v>
      </c>
      <c r="I416" s="195"/>
      <c r="J416" s="13"/>
      <c r="K416" s="13"/>
      <c r="L416" s="190"/>
      <c r="M416" s="196"/>
      <c r="N416" s="197"/>
      <c r="O416" s="197"/>
      <c r="P416" s="197"/>
      <c r="Q416" s="197"/>
      <c r="R416" s="197"/>
      <c r="S416" s="197"/>
      <c r="T416" s="19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2" t="s">
        <v>183</v>
      </c>
      <c r="AU416" s="192" t="s">
        <v>85</v>
      </c>
      <c r="AV416" s="13" t="s">
        <v>85</v>
      </c>
      <c r="AW416" s="13" t="s">
        <v>31</v>
      </c>
      <c r="AX416" s="13" t="s">
        <v>75</v>
      </c>
      <c r="AY416" s="192" t="s">
        <v>119</v>
      </c>
    </row>
    <row r="417" s="13" customFormat="1">
      <c r="A417" s="13"/>
      <c r="B417" s="190"/>
      <c r="C417" s="13"/>
      <c r="D417" s="191" t="s">
        <v>183</v>
      </c>
      <c r="E417" s="192" t="s">
        <v>1</v>
      </c>
      <c r="F417" s="193" t="s">
        <v>736</v>
      </c>
      <c r="G417" s="13"/>
      <c r="H417" s="194">
        <v>0.33000000000000002</v>
      </c>
      <c r="I417" s="195"/>
      <c r="J417" s="13"/>
      <c r="K417" s="13"/>
      <c r="L417" s="190"/>
      <c r="M417" s="196"/>
      <c r="N417" s="197"/>
      <c r="O417" s="197"/>
      <c r="P417" s="197"/>
      <c r="Q417" s="197"/>
      <c r="R417" s="197"/>
      <c r="S417" s="197"/>
      <c r="T417" s="19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2" t="s">
        <v>183</v>
      </c>
      <c r="AU417" s="192" t="s">
        <v>85</v>
      </c>
      <c r="AV417" s="13" t="s">
        <v>85</v>
      </c>
      <c r="AW417" s="13" t="s">
        <v>31</v>
      </c>
      <c r="AX417" s="13" t="s">
        <v>75</v>
      </c>
      <c r="AY417" s="192" t="s">
        <v>119</v>
      </c>
    </row>
    <row r="418" s="13" customFormat="1">
      <c r="A418" s="13"/>
      <c r="B418" s="190"/>
      <c r="C418" s="13"/>
      <c r="D418" s="191" t="s">
        <v>183</v>
      </c>
      <c r="E418" s="192" t="s">
        <v>1</v>
      </c>
      <c r="F418" s="193" t="s">
        <v>737</v>
      </c>
      <c r="G418" s="13"/>
      <c r="H418" s="194">
        <v>2</v>
      </c>
      <c r="I418" s="195"/>
      <c r="J418" s="13"/>
      <c r="K418" s="13"/>
      <c r="L418" s="190"/>
      <c r="M418" s="196"/>
      <c r="N418" s="197"/>
      <c r="O418" s="197"/>
      <c r="P418" s="197"/>
      <c r="Q418" s="197"/>
      <c r="R418" s="197"/>
      <c r="S418" s="197"/>
      <c r="T418" s="19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92" t="s">
        <v>183</v>
      </c>
      <c r="AU418" s="192" t="s">
        <v>85</v>
      </c>
      <c r="AV418" s="13" t="s">
        <v>85</v>
      </c>
      <c r="AW418" s="13" t="s">
        <v>31</v>
      </c>
      <c r="AX418" s="13" t="s">
        <v>75</v>
      </c>
      <c r="AY418" s="192" t="s">
        <v>119</v>
      </c>
    </row>
    <row r="419" s="13" customFormat="1">
      <c r="A419" s="13"/>
      <c r="B419" s="190"/>
      <c r="C419" s="13"/>
      <c r="D419" s="191" t="s">
        <v>183</v>
      </c>
      <c r="E419" s="192" t="s">
        <v>1</v>
      </c>
      <c r="F419" s="193" t="s">
        <v>738</v>
      </c>
      <c r="G419" s="13"/>
      <c r="H419" s="194">
        <v>1.3</v>
      </c>
      <c r="I419" s="195"/>
      <c r="J419" s="13"/>
      <c r="K419" s="13"/>
      <c r="L419" s="190"/>
      <c r="M419" s="196"/>
      <c r="N419" s="197"/>
      <c r="O419" s="197"/>
      <c r="P419" s="197"/>
      <c r="Q419" s="197"/>
      <c r="R419" s="197"/>
      <c r="S419" s="197"/>
      <c r="T419" s="19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2" t="s">
        <v>183</v>
      </c>
      <c r="AU419" s="192" t="s">
        <v>85</v>
      </c>
      <c r="AV419" s="13" t="s">
        <v>85</v>
      </c>
      <c r="AW419" s="13" t="s">
        <v>31</v>
      </c>
      <c r="AX419" s="13" t="s">
        <v>75</v>
      </c>
      <c r="AY419" s="192" t="s">
        <v>119</v>
      </c>
    </row>
    <row r="420" s="15" customFormat="1">
      <c r="A420" s="15"/>
      <c r="B420" s="206"/>
      <c r="C420" s="15"/>
      <c r="D420" s="191" t="s">
        <v>183</v>
      </c>
      <c r="E420" s="207" t="s">
        <v>1</v>
      </c>
      <c r="F420" s="208" t="s">
        <v>213</v>
      </c>
      <c r="G420" s="15"/>
      <c r="H420" s="209">
        <v>98.029999999999987</v>
      </c>
      <c r="I420" s="210"/>
      <c r="J420" s="15"/>
      <c r="K420" s="15"/>
      <c r="L420" s="206"/>
      <c r="M420" s="211"/>
      <c r="N420" s="212"/>
      <c r="O420" s="212"/>
      <c r="P420" s="212"/>
      <c r="Q420" s="212"/>
      <c r="R420" s="212"/>
      <c r="S420" s="212"/>
      <c r="T420" s="21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07" t="s">
        <v>183</v>
      </c>
      <c r="AU420" s="207" t="s">
        <v>85</v>
      </c>
      <c r="AV420" s="15" t="s">
        <v>138</v>
      </c>
      <c r="AW420" s="15" t="s">
        <v>31</v>
      </c>
      <c r="AX420" s="15" t="s">
        <v>83</v>
      </c>
      <c r="AY420" s="207" t="s">
        <v>119</v>
      </c>
    </row>
    <row r="421" s="2" customFormat="1" ht="24.15" customHeight="1">
      <c r="A421" s="38"/>
      <c r="B421" s="171"/>
      <c r="C421" s="172" t="s">
        <v>739</v>
      </c>
      <c r="D421" s="172" t="s">
        <v>122</v>
      </c>
      <c r="E421" s="173" t="s">
        <v>740</v>
      </c>
      <c r="F421" s="174" t="s">
        <v>741</v>
      </c>
      <c r="G421" s="175" t="s">
        <v>337</v>
      </c>
      <c r="H421" s="176">
        <v>1274.3900000000001</v>
      </c>
      <c r="I421" s="177"/>
      <c r="J421" s="178">
        <f>ROUND(I421*H421,2)</f>
        <v>0</v>
      </c>
      <c r="K421" s="174" t="s">
        <v>126</v>
      </c>
      <c r="L421" s="39"/>
      <c r="M421" s="179" t="s">
        <v>1</v>
      </c>
      <c r="N421" s="180" t="s">
        <v>40</v>
      </c>
      <c r="O421" s="77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183" t="s">
        <v>138</v>
      </c>
      <c r="AT421" s="183" t="s">
        <v>122</v>
      </c>
      <c r="AU421" s="183" t="s">
        <v>85</v>
      </c>
      <c r="AY421" s="19" t="s">
        <v>119</v>
      </c>
      <c r="BE421" s="184">
        <f>IF(N421="základní",J421,0)</f>
        <v>0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19" t="s">
        <v>83</v>
      </c>
      <c r="BK421" s="184">
        <f>ROUND(I421*H421,2)</f>
        <v>0</v>
      </c>
      <c r="BL421" s="19" t="s">
        <v>138</v>
      </c>
      <c r="BM421" s="183" t="s">
        <v>742</v>
      </c>
    </row>
    <row r="422" s="13" customFormat="1">
      <c r="A422" s="13"/>
      <c r="B422" s="190"/>
      <c r="C422" s="13"/>
      <c r="D422" s="191" t="s">
        <v>183</v>
      </c>
      <c r="E422" s="192" t="s">
        <v>1</v>
      </c>
      <c r="F422" s="193" t="s">
        <v>743</v>
      </c>
      <c r="G422" s="13"/>
      <c r="H422" s="194">
        <v>1274.3900000000001</v>
      </c>
      <c r="I422" s="195"/>
      <c r="J422" s="13"/>
      <c r="K422" s="13"/>
      <c r="L422" s="190"/>
      <c r="M422" s="196"/>
      <c r="N422" s="197"/>
      <c r="O422" s="197"/>
      <c r="P422" s="197"/>
      <c r="Q422" s="197"/>
      <c r="R422" s="197"/>
      <c r="S422" s="197"/>
      <c r="T422" s="19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2" t="s">
        <v>183</v>
      </c>
      <c r="AU422" s="192" t="s">
        <v>85</v>
      </c>
      <c r="AV422" s="13" t="s">
        <v>85</v>
      </c>
      <c r="AW422" s="13" t="s">
        <v>31</v>
      </c>
      <c r="AX422" s="13" t="s">
        <v>83</v>
      </c>
      <c r="AY422" s="192" t="s">
        <v>119</v>
      </c>
    </row>
    <row r="423" s="2" customFormat="1" ht="24.15" customHeight="1">
      <c r="A423" s="38"/>
      <c r="B423" s="171"/>
      <c r="C423" s="172" t="s">
        <v>744</v>
      </c>
      <c r="D423" s="172" t="s">
        <v>122</v>
      </c>
      <c r="E423" s="173" t="s">
        <v>745</v>
      </c>
      <c r="F423" s="174" t="s">
        <v>746</v>
      </c>
      <c r="G423" s="175" t="s">
        <v>337</v>
      </c>
      <c r="H423" s="176">
        <v>249.84</v>
      </c>
      <c r="I423" s="177"/>
      <c r="J423" s="178">
        <f>ROUND(I423*H423,2)</f>
        <v>0</v>
      </c>
      <c r="K423" s="174" t="s">
        <v>126</v>
      </c>
      <c r="L423" s="39"/>
      <c r="M423" s="179" t="s">
        <v>1</v>
      </c>
      <c r="N423" s="180" t="s">
        <v>40</v>
      </c>
      <c r="O423" s="77"/>
      <c r="P423" s="181">
        <f>O423*H423</f>
        <v>0</v>
      </c>
      <c r="Q423" s="181">
        <v>0</v>
      </c>
      <c r="R423" s="181">
        <f>Q423*H423</f>
        <v>0</v>
      </c>
      <c r="S423" s="181">
        <v>0</v>
      </c>
      <c r="T423" s="18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183" t="s">
        <v>138</v>
      </c>
      <c r="AT423" s="183" t="s">
        <v>122</v>
      </c>
      <c r="AU423" s="183" t="s">
        <v>85</v>
      </c>
      <c r="AY423" s="19" t="s">
        <v>119</v>
      </c>
      <c r="BE423" s="184">
        <f>IF(N423="základní",J423,0)</f>
        <v>0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19" t="s">
        <v>83</v>
      </c>
      <c r="BK423" s="184">
        <f>ROUND(I423*H423,2)</f>
        <v>0</v>
      </c>
      <c r="BL423" s="19" t="s">
        <v>138</v>
      </c>
      <c r="BM423" s="183" t="s">
        <v>747</v>
      </c>
    </row>
    <row r="424" s="13" customFormat="1">
      <c r="A424" s="13"/>
      <c r="B424" s="190"/>
      <c r="C424" s="13"/>
      <c r="D424" s="191" t="s">
        <v>183</v>
      </c>
      <c r="E424" s="192" t="s">
        <v>1</v>
      </c>
      <c r="F424" s="193" t="s">
        <v>748</v>
      </c>
      <c r="G424" s="13"/>
      <c r="H424" s="194">
        <v>249.84</v>
      </c>
      <c r="I424" s="195"/>
      <c r="J424" s="13"/>
      <c r="K424" s="13"/>
      <c r="L424" s="190"/>
      <c r="M424" s="196"/>
      <c r="N424" s="197"/>
      <c r="O424" s="197"/>
      <c r="P424" s="197"/>
      <c r="Q424" s="197"/>
      <c r="R424" s="197"/>
      <c r="S424" s="197"/>
      <c r="T424" s="19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2" t="s">
        <v>183</v>
      </c>
      <c r="AU424" s="192" t="s">
        <v>85</v>
      </c>
      <c r="AV424" s="13" t="s">
        <v>85</v>
      </c>
      <c r="AW424" s="13" t="s">
        <v>31</v>
      </c>
      <c r="AX424" s="13" t="s">
        <v>83</v>
      </c>
      <c r="AY424" s="192" t="s">
        <v>119</v>
      </c>
    </row>
    <row r="425" s="2" customFormat="1" ht="24.15" customHeight="1">
      <c r="A425" s="38"/>
      <c r="B425" s="171"/>
      <c r="C425" s="172" t="s">
        <v>749</v>
      </c>
      <c r="D425" s="172" t="s">
        <v>122</v>
      </c>
      <c r="E425" s="173" t="s">
        <v>750</v>
      </c>
      <c r="F425" s="174" t="s">
        <v>751</v>
      </c>
      <c r="G425" s="175" t="s">
        <v>337</v>
      </c>
      <c r="H425" s="176">
        <v>98.030000000000001</v>
      </c>
      <c r="I425" s="177"/>
      <c r="J425" s="178">
        <f>ROUND(I425*H425,2)</f>
        <v>0</v>
      </c>
      <c r="K425" s="174" t="s">
        <v>126</v>
      </c>
      <c r="L425" s="39"/>
      <c r="M425" s="179" t="s">
        <v>1</v>
      </c>
      <c r="N425" s="180" t="s">
        <v>40</v>
      </c>
      <c r="O425" s="77"/>
      <c r="P425" s="181">
        <f>O425*H425</f>
        <v>0</v>
      </c>
      <c r="Q425" s="181">
        <v>0</v>
      </c>
      <c r="R425" s="181">
        <f>Q425*H425</f>
        <v>0</v>
      </c>
      <c r="S425" s="181">
        <v>0</v>
      </c>
      <c r="T425" s="18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83" t="s">
        <v>138</v>
      </c>
      <c r="AT425" s="183" t="s">
        <v>122</v>
      </c>
      <c r="AU425" s="183" t="s">
        <v>85</v>
      </c>
      <c r="AY425" s="19" t="s">
        <v>119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9" t="s">
        <v>83</v>
      </c>
      <c r="BK425" s="184">
        <f>ROUND(I425*H425,2)</f>
        <v>0</v>
      </c>
      <c r="BL425" s="19" t="s">
        <v>138</v>
      </c>
      <c r="BM425" s="183" t="s">
        <v>752</v>
      </c>
    </row>
    <row r="426" s="13" customFormat="1">
      <c r="A426" s="13"/>
      <c r="B426" s="190"/>
      <c r="C426" s="13"/>
      <c r="D426" s="191" t="s">
        <v>183</v>
      </c>
      <c r="E426" s="192" t="s">
        <v>1</v>
      </c>
      <c r="F426" s="193" t="s">
        <v>753</v>
      </c>
      <c r="G426" s="13"/>
      <c r="H426" s="194">
        <v>98.030000000000001</v>
      </c>
      <c r="I426" s="195"/>
      <c r="J426" s="13"/>
      <c r="K426" s="13"/>
      <c r="L426" s="190"/>
      <c r="M426" s="196"/>
      <c r="N426" s="197"/>
      <c r="O426" s="197"/>
      <c r="P426" s="197"/>
      <c r="Q426" s="197"/>
      <c r="R426" s="197"/>
      <c r="S426" s="197"/>
      <c r="T426" s="19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2" t="s">
        <v>183</v>
      </c>
      <c r="AU426" s="192" t="s">
        <v>85</v>
      </c>
      <c r="AV426" s="13" t="s">
        <v>85</v>
      </c>
      <c r="AW426" s="13" t="s">
        <v>31</v>
      </c>
      <c r="AX426" s="13" t="s">
        <v>83</v>
      </c>
      <c r="AY426" s="192" t="s">
        <v>119</v>
      </c>
    </row>
    <row r="427" s="2" customFormat="1" ht="37.8" customHeight="1">
      <c r="A427" s="38"/>
      <c r="B427" s="171"/>
      <c r="C427" s="172" t="s">
        <v>754</v>
      </c>
      <c r="D427" s="172" t="s">
        <v>122</v>
      </c>
      <c r="E427" s="173" t="s">
        <v>755</v>
      </c>
      <c r="F427" s="174" t="s">
        <v>756</v>
      </c>
      <c r="G427" s="175" t="s">
        <v>337</v>
      </c>
      <c r="H427" s="176">
        <v>99.879999999999995</v>
      </c>
      <c r="I427" s="177"/>
      <c r="J427" s="178">
        <f>ROUND(I427*H427,2)</f>
        <v>0</v>
      </c>
      <c r="K427" s="174" t="s">
        <v>126</v>
      </c>
      <c r="L427" s="39"/>
      <c r="M427" s="179" t="s">
        <v>1</v>
      </c>
      <c r="N427" s="180" t="s">
        <v>40</v>
      </c>
      <c r="O427" s="77"/>
      <c r="P427" s="181">
        <f>O427*H427</f>
        <v>0</v>
      </c>
      <c r="Q427" s="181">
        <v>0</v>
      </c>
      <c r="R427" s="181">
        <f>Q427*H427</f>
        <v>0</v>
      </c>
      <c r="S427" s="181">
        <v>0</v>
      </c>
      <c r="T427" s="18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83" t="s">
        <v>138</v>
      </c>
      <c r="AT427" s="183" t="s">
        <v>122</v>
      </c>
      <c r="AU427" s="183" t="s">
        <v>85</v>
      </c>
      <c r="AY427" s="19" t="s">
        <v>119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9" t="s">
        <v>83</v>
      </c>
      <c r="BK427" s="184">
        <f>ROUND(I427*H427,2)</f>
        <v>0</v>
      </c>
      <c r="BL427" s="19" t="s">
        <v>138</v>
      </c>
      <c r="BM427" s="183" t="s">
        <v>757</v>
      </c>
    </row>
    <row r="428" s="13" customFormat="1">
      <c r="A428" s="13"/>
      <c r="B428" s="190"/>
      <c r="C428" s="13"/>
      <c r="D428" s="191" t="s">
        <v>183</v>
      </c>
      <c r="E428" s="192" t="s">
        <v>1</v>
      </c>
      <c r="F428" s="193" t="s">
        <v>758</v>
      </c>
      <c r="G428" s="13"/>
      <c r="H428" s="194">
        <v>5.6799999999999997</v>
      </c>
      <c r="I428" s="195"/>
      <c r="J428" s="13"/>
      <c r="K428" s="13"/>
      <c r="L428" s="190"/>
      <c r="M428" s="196"/>
      <c r="N428" s="197"/>
      <c r="O428" s="197"/>
      <c r="P428" s="197"/>
      <c r="Q428" s="197"/>
      <c r="R428" s="197"/>
      <c r="S428" s="197"/>
      <c r="T428" s="19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2" t="s">
        <v>183</v>
      </c>
      <c r="AU428" s="192" t="s">
        <v>85</v>
      </c>
      <c r="AV428" s="13" t="s">
        <v>85</v>
      </c>
      <c r="AW428" s="13" t="s">
        <v>31</v>
      </c>
      <c r="AX428" s="13" t="s">
        <v>75</v>
      </c>
      <c r="AY428" s="192" t="s">
        <v>119</v>
      </c>
    </row>
    <row r="429" s="13" customFormat="1">
      <c r="A429" s="13"/>
      <c r="B429" s="190"/>
      <c r="C429" s="13"/>
      <c r="D429" s="191" t="s">
        <v>183</v>
      </c>
      <c r="E429" s="192" t="s">
        <v>1</v>
      </c>
      <c r="F429" s="193" t="s">
        <v>759</v>
      </c>
      <c r="G429" s="13"/>
      <c r="H429" s="194">
        <v>94.200000000000003</v>
      </c>
      <c r="I429" s="195"/>
      <c r="J429" s="13"/>
      <c r="K429" s="13"/>
      <c r="L429" s="190"/>
      <c r="M429" s="196"/>
      <c r="N429" s="197"/>
      <c r="O429" s="197"/>
      <c r="P429" s="197"/>
      <c r="Q429" s="197"/>
      <c r="R429" s="197"/>
      <c r="S429" s="197"/>
      <c r="T429" s="19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2" t="s">
        <v>183</v>
      </c>
      <c r="AU429" s="192" t="s">
        <v>85</v>
      </c>
      <c r="AV429" s="13" t="s">
        <v>85</v>
      </c>
      <c r="AW429" s="13" t="s">
        <v>31</v>
      </c>
      <c r="AX429" s="13" t="s">
        <v>75</v>
      </c>
      <c r="AY429" s="192" t="s">
        <v>119</v>
      </c>
    </row>
    <row r="430" s="15" customFormat="1">
      <c r="A430" s="15"/>
      <c r="B430" s="206"/>
      <c r="C430" s="15"/>
      <c r="D430" s="191" t="s">
        <v>183</v>
      </c>
      <c r="E430" s="207" t="s">
        <v>1</v>
      </c>
      <c r="F430" s="208" t="s">
        <v>213</v>
      </c>
      <c r="G430" s="15"/>
      <c r="H430" s="209">
        <v>99.879999999999995</v>
      </c>
      <c r="I430" s="210"/>
      <c r="J430" s="15"/>
      <c r="K430" s="15"/>
      <c r="L430" s="206"/>
      <c r="M430" s="211"/>
      <c r="N430" s="212"/>
      <c r="O430" s="212"/>
      <c r="P430" s="212"/>
      <c r="Q430" s="212"/>
      <c r="R430" s="212"/>
      <c r="S430" s="212"/>
      <c r="T430" s="21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07" t="s">
        <v>183</v>
      </c>
      <c r="AU430" s="207" t="s">
        <v>85</v>
      </c>
      <c r="AV430" s="15" t="s">
        <v>138</v>
      </c>
      <c r="AW430" s="15" t="s">
        <v>31</v>
      </c>
      <c r="AX430" s="15" t="s">
        <v>83</v>
      </c>
      <c r="AY430" s="207" t="s">
        <v>119</v>
      </c>
    </row>
    <row r="431" s="2" customFormat="1" ht="37.8" customHeight="1">
      <c r="A431" s="38"/>
      <c r="B431" s="171"/>
      <c r="C431" s="172" t="s">
        <v>760</v>
      </c>
      <c r="D431" s="172" t="s">
        <v>122</v>
      </c>
      <c r="E431" s="173" t="s">
        <v>761</v>
      </c>
      <c r="F431" s="174" t="s">
        <v>762</v>
      </c>
      <c r="G431" s="175" t="s">
        <v>337</v>
      </c>
      <c r="H431" s="176">
        <v>3.8300000000000001</v>
      </c>
      <c r="I431" s="177"/>
      <c r="J431" s="178">
        <f>ROUND(I431*H431,2)</f>
        <v>0</v>
      </c>
      <c r="K431" s="174" t="s">
        <v>126</v>
      </c>
      <c r="L431" s="39"/>
      <c r="M431" s="179" t="s">
        <v>1</v>
      </c>
      <c r="N431" s="180" t="s">
        <v>40</v>
      </c>
      <c r="O431" s="77"/>
      <c r="P431" s="181">
        <f>O431*H431</f>
        <v>0</v>
      </c>
      <c r="Q431" s="181">
        <v>0</v>
      </c>
      <c r="R431" s="181">
        <f>Q431*H431</f>
        <v>0</v>
      </c>
      <c r="S431" s="181">
        <v>0</v>
      </c>
      <c r="T431" s="182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183" t="s">
        <v>138</v>
      </c>
      <c r="AT431" s="183" t="s">
        <v>122</v>
      </c>
      <c r="AU431" s="183" t="s">
        <v>85</v>
      </c>
      <c r="AY431" s="19" t="s">
        <v>119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9" t="s">
        <v>83</v>
      </c>
      <c r="BK431" s="184">
        <f>ROUND(I431*H431,2)</f>
        <v>0</v>
      </c>
      <c r="BL431" s="19" t="s">
        <v>138</v>
      </c>
      <c r="BM431" s="183" t="s">
        <v>763</v>
      </c>
    </row>
    <row r="432" s="13" customFormat="1">
      <c r="A432" s="13"/>
      <c r="B432" s="190"/>
      <c r="C432" s="13"/>
      <c r="D432" s="191" t="s">
        <v>183</v>
      </c>
      <c r="E432" s="192" t="s">
        <v>1</v>
      </c>
      <c r="F432" s="193" t="s">
        <v>764</v>
      </c>
      <c r="G432" s="13"/>
      <c r="H432" s="194">
        <v>3.8300000000000001</v>
      </c>
      <c r="I432" s="195"/>
      <c r="J432" s="13"/>
      <c r="K432" s="13"/>
      <c r="L432" s="190"/>
      <c r="M432" s="196"/>
      <c r="N432" s="197"/>
      <c r="O432" s="197"/>
      <c r="P432" s="197"/>
      <c r="Q432" s="197"/>
      <c r="R432" s="197"/>
      <c r="S432" s="197"/>
      <c r="T432" s="19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2" t="s">
        <v>183</v>
      </c>
      <c r="AU432" s="192" t="s">
        <v>85</v>
      </c>
      <c r="AV432" s="13" t="s">
        <v>85</v>
      </c>
      <c r="AW432" s="13" t="s">
        <v>31</v>
      </c>
      <c r="AX432" s="13" t="s">
        <v>83</v>
      </c>
      <c r="AY432" s="192" t="s">
        <v>119</v>
      </c>
    </row>
    <row r="433" s="2" customFormat="1" ht="44.25" customHeight="1">
      <c r="A433" s="38"/>
      <c r="B433" s="171"/>
      <c r="C433" s="172" t="s">
        <v>765</v>
      </c>
      <c r="D433" s="172" t="s">
        <v>122</v>
      </c>
      <c r="E433" s="173" t="s">
        <v>766</v>
      </c>
      <c r="F433" s="174" t="s">
        <v>767</v>
      </c>
      <c r="G433" s="175" t="s">
        <v>337</v>
      </c>
      <c r="H433" s="176">
        <v>150.16999999999999</v>
      </c>
      <c r="I433" s="177"/>
      <c r="J433" s="178">
        <f>ROUND(I433*H433,2)</f>
        <v>0</v>
      </c>
      <c r="K433" s="174" t="s">
        <v>126</v>
      </c>
      <c r="L433" s="39"/>
      <c r="M433" s="179" t="s">
        <v>1</v>
      </c>
      <c r="N433" s="180" t="s">
        <v>40</v>
      </c>
      <c r="O433" s="77"/>
      <c r="P433" s="181">
        <f>O433*H433</f>
        <v>0</v>
      </c>
      <c r="Q433" s="181">
        <v>0</v>
      </c>
      <c r="R433" s="181">
        <f>Q433*H433</f>
        <v>0</v>
      </c>
      <c r="S433" s="181">
        <v>0</v>
      </c>
      <c r="T433" s="182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183" t="s">
        <v>138</v>
      </c>
      <c r="AT433" s="183" t="s">
        <v>122</v>
      </c>
      <c r="AU433" s="183" t="s">
        <v>85</v>
      </c>
      <c r="AY433" s="19" t="s">
        <v>119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9" t="s">
        <v>83</v>
      </c>
      <c r="BK433" s="184">
        <f>ROUND(I433*H433,2)</f>
        <v>0</v>
      </c>
      <c r="BL433" s="19" t="s">
        <v>138</v>
      </c>
      <c r="BM433" s="183" t="s">
        <v>768</v>
      </c>
    </row>
    <row r="434" s="13" customFormat="1">
      <c r="A434" s="13"/>
      <c r="B434" s="190"/>
      <c r="C434" s="13"/>
      <c r="D434" s="191" t="s">
        <v>183</v>
      </c>
      <c r="E434" s="192" t="s">
        <v>1</v>
      </c>
      <c r="F434" s="193" t="s">
        <v>769</v>
      </c>
      <c r="G434" s="13"/>
      <c r="H434" s="194">
        <v>150.16999999999999</v>
      </c>
      <c r="I434" s="195"/>
      <c r="J434" s="13"/>
      <c r="K434" s="13"/>
      <c r="L434" s="190"/>
      <c r="M434" s="196"/>
      <c r="N434" s="197"/>
      <c r="O434" s="197"/>
      <c r="P434" s="197"/>
      <c r="Q434" s="197"/>
      <c r="R434" s="197"/>
      <c r="S434" s="197"/>
      <c r="T434" s="19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192" t="s">
        <v>183</v>
      </c>
      <c r="AU434" s="192" t="s">
        <v>85</v>
      </c>
      <c r="AV434" s="13" t="s">
        <v>85</v>
      </c>
      <c r="AW434" s="13" t="s">
        <v>31</v>
      </c>
      <c r="AX434" s="13" t="s">
        <v>83</v>
      </c>
      <c r="AY434" s="192" t="s">
        <v>119</v>
      </c>
    </row>
    <row r="435" s="2" customFormat="1" ht="44.25" customHeight="1">
      <c r="A435" s="38"/>
      <c r="B435" s="171"/>
      <c r="C435" s="172" t="s">
        <v>770</v>
      </c>
      <c r="D435" s="172" t="s">
        <v>122</v>
      </c>
      <c r="E435" s="173" t="s">
        <v>771</v>
      </c>
      <c r="F435" s="174" t="s">
        <v>772</v>
      </c>
      <c r="G435" s="175" t="s">
        <v>337</v>
      </c>
      <c r="H435" s="176">
        <v>17.559999999999999</v>
      </c>
      <c r="I435" s="177"/>
      <c r="J435" s="178">
        <f>ROUND(I435*H435,2)</f>
        <v>0</v>
      </c>
      <c r="K435" s="174" t="s">
        <v>126</v>
      </c>
      <c r="L435" s="39"/>
      <c r="M435" s="179" t="s">
        <v>1</v>
      </c>
      <c r="N435" s="180" t="s">
        <v>40</v>
      </c>
      <c r="O435" s="77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183" t="s">
        <v>138</v>
      </c>
      <c r="AT435" s="183" t="s">
        <v>122</v>
      </c>
      <c r="AU435" s="183" t="s">
        <v>85</v>
      </c>
      <c r="AY435" s="19" t="s">
        <v>119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9" t="s">
        <v>83</v>
      </c>
      <c r="BK435" s="184">
        <f>ROUND(I435*H435,2)</f>
        <v>0</v>
      </c>
      <c r="BL435" s="19" t="s">
        <v>138</v>
      </c>
      <c r="BM435" s="183" t="s">
        <v>773</v>
      </c>
    </row>
    <row r="436" s="13" customFormat="1">
      <c r="A436" s="13"/>
      <c r="B436" s="190"/>
      <c r="C436" s="13"/>
      <c r="D436" s="191" t="s">
        <v>183</v>
      </c>
      <c r="E436" s="192" t="s">
        <v>1</v>
      </c>
      <c r="F436" s="193" t="s">
        <v>774</v>
      </c>
      <c r="G436" s="13"/>
      <c r="H436" s="194">
        <v>17.559999999999999</v>
      </c>
      <c r="I436" s="195"/>
      <c r="J436" s="13"/>
      <c r="K436" s="13"/>
      <c r="L436" s="190"/>
      <c r="M436" s="196"/>
      <c r="N436" s="197"/>
      <c r="O436" s="197"/>
      <c r="P436" s="197"/>
      <c r="Q436" s="197"/>
      <c r="R436" s="197"/>
      <c r="S436" s="197"/>
      <c r="T436" s="19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2" t="s">
        <v>183</v>
      </c>
      <c r="AU436" s="192" t="s">
        <v>85</v>
      </c>
      <c r="AV436" s="13" t="s">
        <v>85</v>
      </c>
      <c r="AW436" s="13" t="s">
        <v>31</v>
      </c>
      <c r="AX436" s="13" t="s">
        <v>83</v>
      </c>
      <c r="AY436" s="192" t="s">
        <v>119</v>
      </c>
    </row>
    <row r="437" s="2" customFormat="1" ht="44.25" customHeight="1">
      <c r="A437" s="38"/>
      <c r="B437" s="171"/>
      <c r="C437" s="172" t="s">
        <v>775</v>
      </c>
      <c r="D437" s="172" t="s">
        <v>122</v>
      </c>
      <c r="E437" s="173" t="s">
        <v>776</v>
      </c>
      <c r="F437" s="174" t="s">
        <v>772</v>
      </c>
      <c r="G437" s="175" t="s">
        <v>337</v>
      </c>
      <c r="H437" s="176">
        <v>76.430000000000007</v>
      </c>
      <c r="I437" s="177"/>
      <c r="J437" s="178">
        <f>ROUND(I437*H437,2)</f>
        <v>0</v>
      </c>
      <c r="K437" s="174" t="s">
        <v>126</v>
      </c>
      <c r="L437" s="39"/>
      <c r="M437" s="179" t="s">
        <v>1</v>
      </c>
      <c r="N437" s="180" t="s">
        <v>40</v>
      </c>
      <c r="O437" s="77"/>
      <c r="P437" s="181">
        <f>O437*H437</f>
        <v>0</v>
      </c>
      <c r="Q437" s="181">
        <v>0</v>
      </c>
      <c r="R437" s="181">
        <f>Q437*H437</f>
        <v>0</v>
      </c>
      <c r="S437" s="181">
        <v>0</v>
      </c>
      <c r="T437" s="182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83" t="s">
        <v>138</v>
      </c>
      <c r="AT437" s="183" t="s">
        <v>122</v>
      </c>
      <c r="AU437" s="183" t="s">
        <v>85</v>
      </c>
      <c r="AY437" s="19" t="s">
        <v>119</v>
      </c>
      <c r="BE437" s="184">
        <f>IF(N437="základní",J437,0)</f>
        <v>0</v>
      </c>
      <c r="BF437" s="184">
        <f>IF(N437="snížená",J437,0)</f>
        <v>0</v>
      </c>
      <c r="BG437" s="184">
        <f>IF(N437="zákl. přenesená",J437,0)</f>
        <v>0</v>
      </c>
      <c r="BH437" s="184">
        <f>IF(N437="sníž. přenesená",J437,0)</f>
        <v>0</v>
      </c>
      <c r="BI437" s="184">
        <f>IF(N437="nulová",J437,0)</f>
        <v>0</v>
      </c>
      <c r="BJ437" s="19" t="s">
        <v>83</v>
      </c>
      <c r="BK437" s="184">
        <f>ROUND(I437*H437,2)</f>
        <v>0</v>
      </c>
      <c r="BL437" s="19" t="s">
        <v>138</v>
      </c>
      <c r="BM437" s="183" t="s">
        <v>777</v>
      </c>
    </row>
    <row r="438" s="13" customFormat="1">
      <c r="A438" s="13"/>
      <c r="B438" s="190"/>
      <c r="C438" s="13"/>
      <c r="D438" s="191" t="s">
        <v>183</v>
      </c>
      <c r="E438" s="192" t="s">
        <v>1</v>
      </c>
      <c r="F438" s="193" t="s">
        <v>778</v>
      </c>
      <c r="G438" s="13"/>
      <c r="H438" s="194">
        <v>76.430000000000007</v>
      </c>
      <c r="I438" s="195"/>
      <c r="J438" s="13"/>
      <c r="K438" s="13"/>
      <c r="L438" s="190"/>
      <c r="M438" s="196"/>
      <c r="N438" s="197"/>
      <c r="O438" s="197"/>
      <c r="P438" s="197"/>
      <c r="Q438" s="197"/>
      <c r="R438" s="197"/>
      <c r="S438" s="197"/>
      <c r="T438" s="19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92" t="s">
        <v>183</v>
      </c>
      <c r="AU438" s="192" t="s">
        <v>85</v>
      </c>
      <c r="AV438" s="13" t="s">
        <v>85</v>
      </c>
      <c r="AW438" s="13" t="s">
        <v>31</v>
      </c>
      <c r="AX438" s="13" t="s">
        <v>83</v>
      </c>
      <c r="AY438" s="192" t="s">
        <v>119</v>
      </c>
    </row>
    <row r="439" s="12" customFormat="1" ht="22.8" customHeight="1">
      <c r="A439" s="12"/>
      <c r="B439" s="158"/>
      <c r="C439" s="12"/>
      <c r="D439" s="159" t="s">
        <v>74</v>
      </c>
      <c r="E439" s="169" t="s">
        <v>779</v>
      </c>
      <c r="F439" s="169" t="s">
        <v>780</v>
      </c>
      <c r="G439" s="12"/>
      <c r="H439" s="12"/>
      <c r="I439" s="161"/>
      <c r="J439" s="170">
        <f>BK439</f>
        <v>0</v>
      </c>
      <c r="K439" s="12"/>
      <c r="L439" s="158"/>
      <c r="M439" s="163"/>
      <c r="N439" s="164"/>
      <c r="O439" s="164"/>
      <c r="P439" s="165">
        <f>P440</f>
        <v>0</v>
      </c>
      <c r="Q439" s="164"/>
      <c r="R439" s="165">
        <f>R440</f>
        <v>0</v>
      </c>
      <c r="S439" s="164"/>
      <c r="T439" s="166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159" t="s">
        <v>83</v>
      </c>
      <c r="AT439" s="167" t="s">
        <v>74</v>
      </c>
      <c r="AU439" s="167" t="s">
        <v>83</v>
      </c>
      <c r="AY439" s="159" t="s">
        <v>119</v>
      </c>
      <c r="BK439" s="168">
        <f>BK440</f>
        <v>0</v>
      </c>
    </row>
    <row r="440" s="2" customFormat="1" ht="24.15" customHeight="1">
      <c r="A440" s="38"/>
      <c r="B440" s="171"/>
      <c r="C440" s="172" t="s">
        <v>781</v>
      </c>
      <c r="D440" s="172" t="s">
        <v>122</v>
      </c>
      <c r="E440" s="173" t="s">
        <v>782</v>
      </c>
      <c r="F440" s="174" t="s">
        <v>783</v>
      </c>
      <c r="G440" s="175" t="s">
        <v>337</v>
      </c>
      <c r="H440" s="176">
        <v>420.827</v>
      </c>
      <c r="I440" s="177"/>
      <c r="J440" s="178">
        <f>ROUND(I440*H440,2)</f>
        <v>0</v>
      </c>
      <c r="K440" s="174" t="s">
        <v>126</v>
      </c>
      <c r="L440" s="39"/>
      <c r="M440" s="185" t="s">
        <v>1</v>
      </c>
      <c r="N440" s="186" t="s">
        <v>40</v>
      </c>
      <c r="O440" s="187"/>
      <c r="P440" s="188">
        <f>O440*H440</f>
        <v>0</v>
      </c>
      <c r="Q440" s="188">
        <v>0</v>
      </c>
      <c r="R440" s="188">
        <f>Q440*H440</f>
        <v>0</v>
      </c>
      <c r="S440" s="188">
        <v>0</v>
      </c>
      <c r="T440" s="189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183" t="s">
        <v>138</v>
      </c>
      <c r="AT440" s="183" t="s">
        <v>122</v>
      </c>
      <c r="AU440" s="183" t="s">
        <v>85</v>
      </c>
      <c r="AY440" s="19" t="s">
        <v>119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9" t="s">
        <v>83</v>
      </c>
      <c r="BK440" s="184">
        <f>ROUND(I440*H440,2)</f>
        <v>0</v>
      </c>
      <c r="BL440" s="19" t="s">
        <v>138</v>
      </c>
      <c r="BM440" s="183" t="s">
        <v>784</v>
      </c>
    </row>
    <row r="441" s="2" customFormat="1" ht="6.96" customHeight="1">
      <c r="A441" s="38"/>
      <c r="B441" s="60"/>
      <c r="C441" s="61"/>
      <c r="D441" s="61"/>
      <c r="E441" s="61"/>
      <c r="F441" s="61"/>
      <c r="G441" s="61"/>
      <c r="H441" s="61"/>
      <c r="I441" s="61"/>
      <c r="J441" s="61"/>
      <c r="K441" s="61"/>
      <c r="L441" s="39"/>
      <c r="M441" s="38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</row>
  </sheetData>
  <autoFilter ref="C124:K44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Sýkorová</dc:creator>
  <cp:lastModifiedBy>Miroslava Sýkorová</cp:lastModifiedBy>
  <dcterms:created xsi:type="dcterms:W3CDTF">2025-05-21T10:31:21Z</dcterms:created>
  <dcterms:modified xsi:type="dcterms:W3CDTF">2025-05-21T10:31:23Z</dcterms:modified>
</cp:coreProperties>
</file>